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DME" sheetId="1" state="visible" r:id="rId3"/>
    <sheet name="Assumptions" sheetId="2" state="visible" r:id="rId4"/>
    <sheet name="Cashflow_12W" sheetId="3" state="visible" r:id="rId5"/>
    <sheet name="Inflows_Detail" sheetId="4" state="visible" r:id="rId6"/>
    <sheet name="Outflows_Detail" sheetId="5" state="visible" r:id="rId7"/>
    <sheet name="Payables_Tracker" sheetId="6" state="visible" r:id="rId8"/>
    <sheet name="Recurring_Obligations" sheetId="7" state="visible" r:id="rId9"/>
    <sheet name="Variance" sheetId="8" state="visible" r:id="rId10"/>
    <sheet name="Dashboard" sheetId="9" state="visible" r:id="rId11"/>
    <sheet name="SOP_Weekly_Cadence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7" authorId="0">
      <text>
        <r>
          <rPr>
            <sz val="10"/>
            <rFont val="Arial"/>
            <family val="2"/>
          </rPr>
          <t xml:space="preserve">Week 1 opening links from Assumptions sheet. Update opening bank balances there before each weekly refresh.</t>
        </r>
      </text>
    </comment>
    <comment ref="E50" authorId="0">
      <text>
        <r>
          <rPr>
            <sz val="10"/>
            <rFont val="Arial"/>
            <family val="2"/>
          </rPr>
          <t xml:space="preserve">Closing = Opening + Net Cashflow. Do not overwrite. If you need to override, change inputs above.</t>
        </r>
      </text>
    </comment>
  </commentList>
</comments>
</file>

<file path=xl/sharedStrings.xml><?xml version="1.0" encoding="utf-8"?>
<sst xmlns="http://schemas.openxmlformats.org/spreadsheetml/2006/main" count="689" uniqueCount="438">
  <si>
    <t xml:space="preserve">12-Week Rolling Cashflow &amp; Finance Ops System</t>
  </si>
  <si>
    <t xml:space="preserve">Prepared by R Taparia &amp; Associates  |  Draft v1.0</t>
  </si>
  <si>
    <t xml:space="preserve">Purpose</t>
  </si>
  <si>
    <t xml:space="preserve">A weekly-cadence cashflow visibility tool for a multi-property, multi-entity hospitality business. Designed to be maintained by a junior finance team member with light founder review, and refreshed every Monday in ~45 minutes once the data sources are stabilised.</t>
  </si>
  <si>
    <t xml:space="preserve">Workbook Map</t>
  </si>
  <si>
    <t xml:space="preserve">1. README</t>
  </si>
  <si>
    <t xml:space="preserve">    This sheet. How the model fits together and the weekly cadence.</t>
  </si>
  <si>
    <t xml:space="preserve">2. Assumptions</t>
  </si>
  <si>
    <t xml:space="preserve">    Entities, properties, opening bank balances, FX, minimum cash thresholds. Edit this first.</t>
  </si>
  <si>
    <t xml:space="preserve">3. Cashflow_12W</t>
  </si>
  <si>
    <t xml:space="preserve">    The main 12-week rolling view. Inflows, outflows, opening/closing bank, minimum-cash flag.</t>
  </si>
  <si>
    <t xml:space="preserve">4. Inflows_Detail</t>
  </si>
  <si>
    <t xml:space="preserve">    Booking revenue collections by property and channel (OTA / direct / corporate / events).</t>
  </si>
  <si>
    <t xml:space="preserve">5. Outflows_Detail</t>
  </si>
  <si>
    <t xml:space="preserve">    Operating costs, payroll, rent, utilities, statutory, loan EMIs, capex, owner draws.</t>
  </si>
  <si>
    <t xml:space="preserve">6. Payables_Tracker</t>
  </si>
  <si>
    <t xml:space="preserve">    Invoice-to-payment register. Drives the AP scheduled-payments line in the cashflow.</t>
  </si>
  <si>
    <t xml:space="preserve">7. Recurring_Obligations</t>
  </si>
  <si>
    <t xml:space="preserve">    Master list of fixed recurring payments (rent, SaaS, insurance, EMIs, statutory).</t>
  </si>
  <si>
    <t xml:space="preserve">8. Variance</t>
  </si>
  <si>
    <t xml:space="preserve">    Forecast vs Actual for the most recent closed week. Drives forecast tuning.</t>
  </si>
  <si>
    <t xml:space="preserve">9. Dashboard</t>
  </si>
  <si>
    <t xml:space="preserve">    One-page weekly view for the founder: closing bank, runway, top exposures.</t>
  </si>
  <si>
    <t xml:space="preserve">10. SOP_Weekly_Cadence</t>
  </si>
  <si>
    <t xml:space="preserve">    Step-by-step procedure for the weekly cashflow refresh.</t>
  </si>
  <si>
    <t xml:space="preserve">Colour Coding</t>
  </si>
  <si>
    <t xml:space="preserve">Blue text on yellow fill = hardcoded input (edit these).</t>
  </si>
  <si>
    <t xml:space="preserve">Black text = formula. Do not overwrite.</t>
  </si>
  <si>
    <t xml:space="preserve">Green text = link to another sheet in this workbook.</t>
  </si>
  <si>
    <t xml:space="preserve">Navy filled rows = key totals. Light grey = subtotals.</t>
  </si>
  <si>
    <t xml:space="preserve">Weekly Cadence (Monday morning, ~45 min)</t>
  </si>
  <si>
    <t xml:space="preserve">Step 1 — Update opening bank balances on Assumptions sheet from QBO bank feeds.</t>
  </si>
  <si>
    <t xml:space="preserve">Step 2 — Export AP ageing from QBO. Update Payables_Tracker.</t>
  </si>
  <si>
    <t xml:space="preserve">Step 3 — Pull Alaan card transactions and reconcile pending settlements.</t>
  </si>
  <si>
    <t xml:space="preserve">Step 4 — Update Inflows_Detail with confirmed PMS / OTA collections for the past week and known forward bookings.</t>
  </si>
  <si>
    <t xml:space="preserve">Step 5 — Review Variance sheet. Flag any line &gt;10% off forecast.</t>
  </si>
  <si>
    <t xml:space="preserve">Step 6 — Send Dashboard PDF to founder + finance Teams channel by 10:30 AM.</t>
  </si>
  <si>
    <t xml:space="preserve">Customisation Required Before First Use</t>
  </si>
  <si>
    <t xml:space="preserve">• Replace placeholder entity and property names on Assumptions sheet.</t>
  </si>
  <si>
    <t xml:space="preserve">• Enter actual opening bank balances per entity.</t>
  </si>
  <si>
    <t xml:space="preserve">• Set the reporting currency on Assumptions (default: AED — adjust as needed).</t>
  </si>
  <si>
    <t xml:space="preserve">• Populate Recurring_Obligations with the actual master list.</t>
  </si>
  <si>
    <t xml:space="preserve">• Confirm minimum-cash threshold per entity with founder.</t>
  </si>
  <si>
    <t xml:space="preserve">Assumptions &amp; Master Data</t>
  </si>
  <si>
    <t xml:space="preserve">All yellow cells are inputs. Update before first use, then weekly where flagged.</t>
  </si>
  <si>
    <t xml:space="preserve">Reporting Setup</t>
  </si>
  <si>
    <t xml:space="preserve">Reporting currency</t>
  </si>
  <si>
    <t xml:space="preserve">AED</t>
  </si>
  <si>
    <t xml:space="preserve">Model start date (Monday)</t>
  </si>
  <si>
    <t xml:space="preserve">Model end date (Sunday wk 12)</t>
  </si>
  <si>
    <t xml:space="preserve">Last actual closed week (Friday)</t>
  </si>
  <si>
    <t xml:space="preserve">Entities &amp; Opening Bank Balances</t>
  </si>
  <si>
    <t xml:space="preserve">Entity Code</t>
  </si>
  <si>
    <t xml:space="preserve">Entity Name</t>
  </si>
  <si>
    <t xml:space="preserve">Primary Bank</t>
  </si>
  <si>
    <t xml:space="preserve">Account Last 4</t>
  </si>
  <si>
    <t xml:space="preserve">Opening Balance</t>
  </si>
  <si>
    <t xml:space="preserve">Min Cash Threshold</t>
  </si>
  <si>
    <t xml:space="preserve">Notes</t>
  </si>
  <si>
    <t xml:space="preserve">ENT01</t>
  </si>
  <si>
    <t xml:space="preserve">Hospitality HoldCo</t>
  </si>
  <si>
    <t xml:space="preserve">Emirates NBD</t>
  </si>
  <si>
    <t xml:space="preserve">1234</t>
  </si>
  <si>
    <t xml:space="preserve">Master operating entity</t>
  </si>
  <si>
    <t xml:space="preserve">ENT02</t>
  </si>
  <si>
    <t xml:space="preserve">Property A LLC</t>
  </si>
  <si>
    <t xml:space="preserve">5678</t>
  </si>
  <si>
    <t xml:space="preserve">Property A trading entity</t>
  </si>
  <si>
    <t xml:space="preserve">ENT03</t>
  </si>
  <si>
    <t xml:space="preserve">Property B LLC</t>
  </si>
  <si>
    <t xml:space="preserve">Mashreq</t>
  </si>
  <si>
    <t xml:space="preserve">9012</t>
  </si>
  <si>
    <t xml:space="preserve">Property B trading entity</t>
  </si>
  <si>
    <t xml:space="preserve">ENT04</t>
  </si>
  <si>
    <t xml:space="preserve">F&amp;B Operations LLC</t>
  </si>
  <si>
    <t xml:space="preserve">ADCB</t>
  </si>
  <si>
    <t xml:space="preserve">3456</t>
  </si>
  <si>
    <t xml:space="preserve">Restaurant / F&amp;B vertical</t>
  </si>
  <si>
    <t xml:space="preserve">TOTAL</t>
  </si>
  <si>
    <t xml:space="preserve">Properties / Revenue Units</t>
  </si>
  <si>
    <t xml:space="preserve">Property Code</t>
  </si>
  <si>
    <t xml:space="preserve">Property Name</t>
  </si>
  <si>
    <t xml:space="preserve">Entity</t>
  </si>
  <si>
    <t xml:space="preserve">Type</t>
  </si>
  <si>
    <t xml:space="preserve">Rooms / Covers</t>
  </si>
  <si>
    <t xml:space="preserve">Active</t>
  </si>
  <si>
    <t xml:space="preserve">PROP-A</t>
  </si>
  <si>
    <t xml:space="preserve">Property A</t>
  </si>
  <si>
    <t xml:space="preserve">Hotel</t>
  </si>
  <si>
    <t xml:space="preserve">Yes</t>
  </si>
  <si>
    <t xml:space="preserve">PROP-B</t>
  </si>
  <si>
    <t xml:space="preserve">Property B</t>
  </si>
  <si>
    <t xml:space="preserve">Resort</t>
  </si>
  <si>
    <t xml:space="preserve">PROP-C</t>
  </si>
  <si>
    <t xml:space="preserve">Restaurant 1</t>
  </si>
  <si>
    <t xml:space="preserve">F&amp;B</t>
  </si>
  <si>
    <t xml:space="preserve">Covers per night</t>
  </si>
  <si>
    <t xml:space="preserve">PROP-D</t>
  </si>
  <si>
    <t xml:space="preserve">Restaurant 2</t>
  </si>
  <si>
    <t xml:space="preserve">Global Parameters</t>
  </si>
  <si>
    <t xml:space="preserve">OTA payout lag (days)</t>
  </si>
  <si>
    <t xml:space="preserve">Days between guest checkout and OTA payout (Booking.com ~15, Expedia ~30)</t>
  </si>
  <si>
    <t xml:space="preserve">Card settlement lag (days)</t>
  </si>
  <si>
    <t xml:space="preserve">Days between card swipe and bank credit</t>
  </si>
  <si>
    <t xml:space="preserve">AP standard payment terms (days)</t>
  </si>
  <si>
    <t xml:space="preserve">Default vendor payment terms</t>
  </si>
  <si>
    <t xml:space="preserve">Payroll cycle (day of month)</t>
  </si>
  <si>
    <t xml:space="preserve">Day salaries are paid</t>
  </si>
  <si>
    <t xml:space="preserve">VAT filing frequency (months)</t>
  </si>
  <si>
    <t xml:space="preserve">Quarterly UAE VAT</t>
  </si>
  <si>
    <t xml:space="preserve">Forecast variance tolerance (%)</t>
  </si>
  <si>
    <t xml:space="preserve">Flag any line item beyond this variance</t>
  </si>
  <si>
    <t xml:space="preserve">12-Week Rolling Cashflow Forecast</t>
  </si>
  <si>
    <t xml:space="preserve">Currency: AED. Week-commencing dates shown in column headers. Refreshed every Monday.</t>
  </si>
  <si>
    <t xml:space="preserve">Line Item</t>
  </si>
  <si>
    <t xml:space="preserve">Notes / Source</t>
  </si>
  <si>
    <t xml:space="preserve">12-Wk Total</t>
  </si>
  <si>
    <t xml:space="preserve">W1 (current)</t>
  </si>
  <si>
    <t xml:space="preserve">W2</t>
  </si>
  <si>
    <t xml:space="preserve">W3</t>
  </si>
  <si>
    <t xml:space="preserve">W4</t>
  </si>
  <si>
    <t xml:space="preserve">W5</t>
  </si>
  <si>
    <t xml:space="preserve">W6</t>
  </si>
  <si>
    <t xml:space="preserve">W7</t>
  </si>
  <si>
    <t xml:space="preserve">W8</t>
  </si>
  <si>
    <t xml:space="preserve">W9</t>
  </si>
  <si>
    <t xml:space="preserve">W10</t>
  </si>
  <si>
    <t xml:space="preserve">W11</t>
  </si>
  <si>
    <t xml:space="preserve">W12</t>
  </si>
  <si>
    <t xml:space="preserve">OPENING BANK BALANCE</t>
  </si>
  <si>
    <t xml:space="preserve">CASH INFLOWS</t>
  </si>
  <si>
    <t xml:space="preserve">Room revenue — Direct collections</t>
  </si>
  <si>
    <t xml:space="preserve">Front-desk + direct bookings</t>
  </si>
  <si>
    <t xml:space="preserve">Room revenue — OTA payouts</t>
  </si>
  <si>
    <t xml:space="preserve">Booking.com, Expedia, Agoda (14d lag)</t>
  </si>
  <si>
    <t xml:space="preserve">Corporate / Events revenue</t>
  </si>
  <si>
    <t xml:space="preserve">Confirmed contracts only</t>
  </si>
  <si>
    <t xml:space="preserve">F&amp;B revenue collections</t>
  </si>
  <si>
    <t xml:space="preserve">Restaurant covers + banquet</t>
  </si>
  <si>
    <t xml:space="preserve">Other operating income</t>
  </si>
  <si>
    <t xml:space="preserve">Spa, parking, ancillary</t>
  </si>
  <si>
    <t xml:space="preserve">Owner / Shareholder funding</t>
  </si>
  <si>
    <t xml:space="preserve">Only if planned injection</t>
  </si>
  <si>
    <t xml:space="preserve">Other inflows (refunds, etc.)</t>
  </si>
  <si>
    <t xml:space="preserve">Tax refunds, deposit returns</t>
  </si>
  <si>
    <t xml:space="preserve">Total Cash Inflows</t>
  </si>
  <si>
    <t xml:space="preserve">CASH OUTFLOWS</t>
  </si>
  <si>
    <t xml:space="preserve">Operating Costs</t>
  </si>
  <si>
    <t xml:space="preserve">Payroll — Hotel staff</t>
  </si>
  <si>
    <t xml:space="preserve">Monthly, paid on 28th</t>
  </si>
  <si>
    <t xml:space="preserve">Payroll — F&amp;B staff</t>
  </si>
  <si>
    <t xml:space="preserve">Payroll — HQ / Admin</t>
  </si>
  <si>
    <t xml:space="preserve">F&amp;B raw material purchases</t>
  </si>
  <si>
    <t xml:space="preserve">Weekly suppliers</t>
  </si>
  <si>
    <t xml:space="preserve">Hotel consumables / supplies</t>
  </si>
  <si>
    <t xml:space="preserve">Linen, amenities, cleaning</t>
  </si>
  <si>
    <t xml:space="preserve">Utilities (DEWA / SEWA)</t>
  </si>
  <si>
    <t xml:space="preserve">Monthly</t>
  </si>
  <si>
    <t xml:space="preserve">Rent — Property A</t>
  </si>
  <si>
    <t xml:space="preserve">Monthly, 1st</t>
  </si>
  <si>
    <t xml:space="preserve">Rent — Property B</t>
  </si>
  <si>
    <t xml:space="preserve">OTA commissions netted at source</t>
  </si>
  <si>
    <t xml:space="preserve">Memo — already net in inflows</t>
  </si>
  <si>
    <t xml:space="preserve">Marketing &amp; OTA boost spend</t>
  </si>
  <si>
    <t xml:space="preserve">Digital + meta search</t>
  </si>
  <si>
    <t xml:space="preserve">Repairs &amp; maintenance</t>
  </si>
  <si>
    <t xml:space="preserve">Routine + ad hoc</t>
  </si>
  <si>
    <t xml:space="preserve">SaaS / Software subscriptions</t>
  </si>
  <si>
    <t xml:space="preserve">PMS, channel mgr, QBO, Alaan</t>
  </si>
  <si>
    <t xml:space="preserve">Insurance</t>
  </si>
  <si>
    <t xml:space="preserve">Quarterly</t>
  </si>
  <si>
    <t xml:space="preserve">Petty cash top-ups</t>
  </si>
  <si>
    <t xml:space="preserve">Cash float per property</t>
  </si>
  <si>
    <t xml:space="preserve">Alaan card settlements</t>
  </si>
  <si>
    <t xml:space="preserve">Corporate card auto-debits</t>
  </si>
  <si>
    <t xml:space="preserve">Statutory &amp; Tax</t>
  </si>
  <si>
    <t xml:space="preserve">VAT payment (quarterly)</t>
  </si>
  <si>
    <t xml:space="preserve">UAE VAT — 28th of month after quarter</t>
  </si>
  <si>
    <t xml:space="preserve">Corporate tax instalment</t>
  </si>
  <si>
    <t xml:space="preserve">UAE CT 9%</t>
  </si>
  <si>
    <t xml:space="preserve">Trade licence renewals</t>
  </si>
  <si>
    <t xml:space="preserve">As applicable</t>
  </si>
  <si>
    <t xml:space="preserve">WPS / labour-related</t>
  </si>
  <si>
    <t xml:space="preserve">Gratuity, EOSB top-ups</t>
  </si>
  <si>
    <t xml:space="preserve">Financing &amp; Capex</t>
  </si>
  <si>
    <t xml:space="preserve">Bank loan — EMI</t>
  </si>
  <si>
    <t xml:space="preserve">Term loan principal + interest</t>
  </si>
  <si>
    <t xml:space="preserve">Equipment lease payments</t>
  </si>
  <si>
    <t xml:space="preserve">Kitchen equipment lease</t>
  </si>
  <si>
    <t xml:space="preserve">Capex — planned</t>
  </si>
  <si>
    <t xml:space="preserve">Refurb / asset purchase</t>
  </si>
  <si>
    <t xml:space="preserve">Owner draws / dividends</t>
  </si>
  <si>
    <t xml:space="preserve">If authorised by founder</t>
  </si>
  <si>
    <t xml:space="preserve">Inter-entity transfers (net)</t>
  </si>
  <si>
    <t xml:space="preserve">Net of entity-to-entity flows</t>
  </si>
  <si>
    <t xml:space="preserve">Total Cash Outflows</t>
  </si>
  <si>
    <t xml:space="preserve">NET CASHFLOW (Inflows − Outflows)</t>
  </si>
  <si>
    <t xml:space="preserve">CLOSING BANK BALANCE</t>
  </si>
  <si>
    <t xml:space="preserve">Minimum Cash Threshold</t>
  </si>
  <si>
    <t xml:space="preserve">Headroom (Closing − Min)</t>
  </si>
  <si>
    <t xml:space="preserve">Status</t>
  </si>
  <si>
    <t xml:space="preserve">Inflows Detail — Booking Revenue &amp; Collections</t>
  </si>
  <si>
    <t xml:space="preserve">Drill-down by property and channel. Roll-up feeds Cashflow_12W inflow lines.</t>
  </si>
  <si>
    <t xml:space="preserve">Property</t>
  </si>
  <si>
    <t xml:space="preserve">Channel</t>
  </si>
  <si>
    <t xml:space="preserve">Direct (walk-in / phone)</t>
  </si>
  <si>
    <t xml:space="preserve">Room</t>
  </si>
  <si>
    <t xml:space="preserve">Direct (website)</t>
  </si>
  <si>
    <t xml:space="preserve">Booking.com</t>
  </si>
  <si>
    <t xml:space="preserve">Expedia</t>
  </si>
  <si>
    <t xml:space="preserve">Corporate contracts</t>
  </si>
  <si>
    <t xml:space="preserve">Room+events</t>
  </si>
  <si>
    <t xml:space="preserve">Agoda</t>
  </si>
  <si>
    <t xml:space="preserve">Corporate / Events</t>
  </si>
  <si>
    <t xml:space="preserve">Events</t>
  </si>
  <si>
    <t xml:space="preserve">Dine-in</t>
  </si>
  <si>
    <t xml:space="preserve">Delivery aggregators</t>
  </si>
  <si>
    <t xml:space="preserve">All properties</t>
  </si>
  <si>
    <t xml:space="preserve">Spa / Ancillary</t>
  </si>
  <si>
    <t xml:space="preserve">Other</t>
  </si>
  <si>
    <t xml:space="preserve">Outflows Detail — Vendor &amp; Cost Breakdown</t>
  </si>
  <si>
    <t xml:space="preserve">Use this to drill into top vendors and recurring cost lines. Feeds Cashflow_12W outflow categories.</t>
  </si>
  <si>
    <t xml:space="preserve">Category</t>
  </si>
  <si>
    <t xml:space="preserve">Vendor / Cost line</t>
  </si>
  <si>
    <t xml:space="preserve">Payroll</t>
  </si>
  <si>
    <t xml:space="preserve">Hotel front office</t>
  </si>
  <si>
    <t xml:space="preserve">Hotel housekeeping</t>
  </si>
  <si>
    <t xml:space="preserve">Resort operations</t>
  </si>
  <si>
    <t xml:space="preserve">F&amp;B kitchen</t>
  </si>
  <si>
    <t xml:space="preserve">F&amp;B service</t>
  </si>
  <si>
    <t xml:space="preserve">HQ Admin &amp; Finance</t>
  </si>
  <si>
    <t xml:space="preserve">F&amp;B COGS</t>
  </si>
  <si>
    <t xml:space="preserve">Fresh produce supplier A</t>
  </si>
  <si>
    <t xml:space="preserve">Meat &amp; seafood supplier</t>
  </si>
  <si>
    <t xml:space="preserve">Dry goods / beverages</t>
  </si>
  <si>
    <t xml:space="preserve">Consumables</t>
  </si>
  <si>
    <t xml:space="preserve">Linen supplier</t>
  </si>
  <si>
    <t xml:space="preserve">ENT02/03</t>
  </si>
  <si>
    <t xml:space="preserve">Amenities &amp; cleaning</t>
  </si>
  <si>
    <t xml:space="preserve">Utilities</t>
  </si>
  <si>
    <t xml:space="preserve">DEWA — Property A</t>
  </si>
  <si>
    <t xml:space="preserve">SEWA — Property B</t>
  </si>
  <si>
    <t xml:space="preserve">Rent</t>
  </si>
  <si>
    <t xml:space="preserve">Landlord — Property A</t>
  </si>
  <si>
    <t xml:space="preserve">Landlord — Property B</t>
  </si>
  <si>
    <t xml:space="preserve">Marketing</t>
  </si>
  <si>
    <t xml:space="preserve">Meta &amp; Google ads</t>
  </si>
  <si>
    <t xml:space="preserve">SEO / content agency</t>
  </si>
  <si>
    <t xml:space="preserve">SaaS</t>
  </si>
  <si>
    <t xml:space="preserve">PMS + Channel manager</t>
  </si>
  <si>
    <t xml:space="preserve">QBO + Alaan + others</t>
  </si>
  <si>
    <t xml:space="preserve">Statutory</t>
  </si>
  <si>
    <t xml:space="preserve">VAT (quarterly)</t>
  </si>
  <si>
    <t xml:space="preserve">Corporate tax</t>
  </si>
  <si>
    <t xml:space="preserve">Financing</t>
  </si>
  <si>
    <t xml:space="preserve">Term loan EMI</t>
  </si>
  <si>
    <t xml:space="preserve">Equipment lease</t>
  </si>
  <si>
    <t xml:space="preserve">Capex</t>
  </si>
  <si>
    <t xml:space="preserve">Property A refurb phase 1</t>
  </si>
  <si>
    <t xml:space="preserve">Payables Tracker — Invoice to Payment</t>
  </si>
  <si>
    <t xml:space="preserve">Source of truth for scheduled AP payments. Update from QBO AP ageing each Monday.</t>
  </si>
  <si>
    <t xml:space="preserve">Inv. Date</t>
  </si>
  <si>
    <t xml:space="preserve">Due Date</t>
  </si>
  <si>
    <t xml:space="preserve">Vendor</t>
  </si>
  <si>
    <t xml:space="preserve">Invoice Ref</t>
  </si>
  <si>
    <t xml:space="preserve">Amount</t>
  </si>
  <si>
    <t xml:space="preserve">Approved By</t>
  </si>
  <si>
    <t xml:space="preserve">Approval Status</t>
  </si>
  <si>
    <t xml:space="preserve">Pay Status</t>
  </si>
  <si>
    <t xml:space="preserve">Paid Date</t>
  </si>
  <si>
    <t xml:space="preserve">Fresh Produce Supplier A</t>
  </si>
  <si>
    <t xml:space="preserve">INV-2026-0421</t>
  </si>
  <si>
    <t xml:space="preserve">Founder</t>
  </si>
  <si>
    <t xml:space="preserve">Approved</t>
  </si>
  <si>
    <t xml:space="preserve">Scheduled</t>
  </si>
  <si>
    <t xml:space="preserve">Weekly produce</t>
  </si>
  <si>
    <t xml:space="preserve">Meat &amp; Seafood Supplier</t>
  </si>
  <si>
    <t xml:space="preserve">INV-MS-0892</t>
  </si>
  <si>
    <t xml:space="preserve">F&amp;B Manager</t>
  </si>
  <si>
    <t xml:space="preserve">Linen Supplier</t>
  </si>
  <si>
    <t xml:space="preserve">LIN-1102</t>
  </si>
  <si>
    <t xml:space="preserve">Operations</t>
  </si>
  <si>
    <t xml:space="preserve">Marketing Agency</t>
  </si>
  <si>
    <t xml:space="preserve">MA-2026-007</t>
  </si>
  <si>
    <t xml:space="preserve">DEWA</t>
  </si>
  <si>
    <t xml:space="preserve">DEWA-FEB-A</t>
  </si>
  <si>
    <t xml:space="preserve">Auto</t>
  </si>
  <si>
    <t xml:space="preserve">Direct debit</t>
  </si>
  <si>
    <t xml:space="preserve">SEWA</t>
  </si>
  <si>
    <t xml:space="preserve">SEWA-FEB-B</t>
  </si>
  <si>
    <t xml:space="preserve">Landlord Property A</t>
  </si>
  <si>
    <t xml:space="preserve">RENT-A-MAR</t>
  </si>
  <si>
    <t xml:space="preserve">Landlord Property B</t>
  </si>
  <si>
    <t xml:space="preserve">RENT-B-MAR</t>
  </si>
  <si>
    <t xml:space="preserve">Software Vendor — PMS</t>
  </si>
  <si>
    <t xml:space="preserve">SW-PMS-Q1</t>
  </si>
  <si>
    <t xml:space="preserve">Repairs &amp; Maintenance Contractor</t>
  </si>
  <si>
    <t xml:space="preserve">R&amp;M</t>
  </si>
  <si>
    <t xml:space="preserve">RM-2026-014</t>
  </si>
  <si>
    <t xml:space="preserve">Pending</t>
  </si>
  <si>
    <t xml:space="preserve">On Hold</t>
  </si>
  <si>
    <t xml:space="preserve">Awaiting founder approval</t>
  </si>
  <si>
    <t xml:space="preserve">Insurance Co.</t>
  </si>
  <si>
    <t xml:space="preserve">INS-QTR2</t>
  </si>
  <si>
    <t xml:space="preserve">Equipment Lease Co.</t>
  </si>
  <si>
    <t xml:space="preserve">LEASE-0312</t>
  </si>
  <si>
    <t xml:space="preserve">TOTAL OUTSTANDING</t>
  </si>
  <si>
    <t xml:space="preserve">Recurring Obligations Register</t>
  </si>
  <si>
    <t xml:space="preserve">Master list of all fixed recurring payments. Review monthly. Anything new gets added here BEFORE the first payment.</t>
  </si>
  <si>
    <t xml:space="preserve">Obligation</t>
  </si>
  <si>
    <t xml:space="preserve">Vendor / Counterparty</t>
  </si>
  <si>
    <t xml:space="preserve">Frequency</t>
  </si>
  <si>
    <t xml:space="preserve">Day of Period</t>
  </si>
  <si>
    <t xml:space="preserve">Amount per Period</t>
  </si>
  <si>
    <t xml:space="preserve">Next Due</t>
  </si>
  <si>
    <t xml:space="preserve">Auto-debit?</t>
  </si>
  <si>
    <t xml:space="preserve">Property A rent</t>
  </si>
  <si>
    <t xml:space="preserve">Landlord A</t>
  </si>
  <si>
    <t xml:space="preserve">No</t>
  </si>
  <si>
    <t xml:space="preserve">Cheque hand-delivered</t>
  </si>
  <si>
    <t xml:space="preserve">Property B rent</t>
  </si>
  <si>
    <t xml:space="preserve">Landlord B</t>
  </si>
  <si>
    <t xml:space="preserve">Payroll — all entities</t>
  </si>
  <si>
    <t xml:space="preserve">All staff</t>
  </si>
  <si>
    <t xml:space="preserve">All</t>
  </si>
  <si>
    <t xml:space="preserve">WPS bank file</t>
  </si>
  <si>
    <t xml:space="preserve">Bank term loan EMI</t>
  </si>
  <si>
    <t xml:space="preserve">Auto-debit</t>
  </si>
  <si>
    <t xml:space="preserve">Lease Co.</t>
  </si>
  <si>
    <t xml:space="preserve">PMS subscription</t>
  </si>
  <si>
    <t xml:space="preserve">PMS Vendor</t>
  </si>
  <si>
    <t xml:space="preserve">Card on file</t>
  </si>
  <si>
    <t xml:space="preserve">Channel Manager</t>
  </si>
  <si>
    <t xml:space="preserve">QBO subscription</t>
  </si>
  <si>
    <t xml:space="preserve">Intuit</t>
  </si>
  <si>
    <t xml:space="preserve">Alaan card fee</t>
  </si>
  <si>
    <t xml:space="preserve">Alaan</t>
  </si>
  <si>
    <t xml:space="preserve">Insurance — General</t>
  </si>
  <si>
    <t xml:space="preserve">Bank transfer</t>
  </si>
  <si>
    <t xml:space="preserve">Trade licence renewal</t>
  </si>
  <si>
    <t xml:space="preserve">DED / Free Zone</t>
  </si>
  <si>
    <t xml:space="preserve">Annual</t>
  </si>
  <si>
    <t xml:space="preserve">Plan ahead</t>
  </si>
  <si>
    <t xml:space="preserve">VAT filing</t>
  </si>
  <si>
    <t xml:space="preserve">FTA</t>
  </si>
  <si>
    <t xml:space="preserve">Variable amount</t>
  </si>
  <si>
    <t xml:space="preserve">MONTHLY EQUIVALENT</t>
  </si>
  <si>
    <t xml:space="preserve">Forecast vs Actual — Most Recent Closed Week</t>
  </si>
  <si>
    <t xml:space="preserve">Update each Monday after weekly bank reconciliation. Lines beyond tolerance auto-flag.</t>
  </si>
  <si>
    <t xml:space="preserve">Week Ending</t>
  </si>
  <si>
    <t xml:space="preserve">Forecast</t>
  </si>
  <si>
    <t xml:space="preserve">Actual</t>
  </si>
  <si>
    <t xml:space="preserve">Variance ($)</t>
  </si>
  <si>
    <t xml:space="preserve">Variance (%)</t>
  </si>
  <si>
    <t xml:space="preserve">Flag</t>
  </si>
  <si>
    <t xml:space="preserve">Comment</t>
  </si>
  <si>
    <t xml:space="preserve">F&amp;B raw material</t>
  </si>
  <si>
    <t xml:space="preserve">Hotel consumables</t>
  </si>
  <si>
    <t xml:space="preserve">Financing — EMI</t>
  </si>
  <si>
    <t xml:space="preserve">Weekly Cashflow Dashboard</t>
  </si>
  <si>
    <t xml:space="preserve">One-page founder view. Auto-refreshes from Cashflow_12W.</t>
  </si>
  <si>
    <t xml:space="preserve">Reporting Date</t>
  </si>
  <si>
    <t xml:space="preserve">Current Bank Balance</t>
  </si>
  <si>
    <t xml:space="preserve">Closing Bal — Week 12</t>
  </si>
  <si>
    <t xml:space="preserve">Net Cashflow (12 weeks)</t>
  </si>
  <si>
    <t xml:space="preserve">Weekly Closing Bank Balance Trajectory</t>
  </si>
  <si>
    <t xml:space="preserve">Week</t>
  </si>
  <si>
    <t xml:space="preserve">Week Start</t>
  </si>
  <si>
    <t xml:space="preserve">Net Cashflow</t>
  </si>
  <si>
    <t xml:space="preserve">Closing Bank</t>
  </si>
  <si>
    <t xml:space="preserve">Min Threshold</t>
  </si>
  <si>
    <t xml:space="preserve">W1</t>
  </si>
  <si>
    <t xml:space="preserve">SOP — Weekly Cashflow Refresh</t>
  </si>
  <si>
    <t xml:space="preserve">Owner: Junior Finance Associate  |  Reviewer: Finance Ops Consultant  |  Cadence: Every Monday by 10:30 AM</t>
  </si>
  <si>
    <t xml:space="preserve">Step</t>
  </si>
  <si>
    <t xml:space="preserve">Activity</t>
  </si>
  <si>
    <t xml:space="preserve">Source / System</t>
  </si>
  <si>
    <t xml:space="preserve">Owner</t>
  </si>
  <si>
    <t xml:space="preserve">Time</t>
  </si>
  <si>
    <t xml:space="preserve">Output</t>
  </si>
  <si>
    <t xml:space="preserve">Pull bank balances at start of day for all entity accounts</t>
  </si>
  <si>
    <t xml:space="preserve">QBO bank feeds / online banking</t>
  </si>
  <si>
    <t xml:space="preserve">Jr. Finance</t>
  </si>
  <si>
    <t xml:space="preserve">10 min</t>
  </si>
  <si>
    <t xml:space="preserve">Updated Assumptions!F column</t>
  </si>
  <si>
    <t xml:space="preserve">Export AP ageing summary from QBO</t>
  </si>
  <si>
    <t xml:space="preserve">QBO → Reports → AP Ageing Summary</t>
  </si>
  <si>
    <t xml:space="preserve">5 min</t>
  </si>
  <si>
    <t xml:space="preserve">Excel export saved to shared drive</t>
  </si>
  <si>
    <t xml:space="preserve">Update Payables_Tracker with new invoices received, mark paid items</t>
  </si>
  <si>
    <t xml:space="preserve">Email / Alaan / vendor portals</t>
  </si>
  <si>
    <t xml:space="preserve">20 min</t>
  </si>
  <si>
    <t xml:space="preserve">Payables_Tracker refreshed</t>
  </si>
  <si>
    <t xml:space="preserve">Reconcile Alaan corporate card transactions for the week</t>
  </si>
  <si>
    <t xml:space="preserve">Alaan dashboard export</t>
  </si>
  <si>
    <t xml:space="preserve">Alaan settlements line in Outflows_Detail</t>
  </si>
  <si>
    <t xml:space="preserve">Pull PMS revenue + OTA settlement schedule</t>
  </si>
  <si>
    <t xml:space="preserve">PMS report / OTA extranets</t>
  </si>
  <si>
    <t xml:space="preserve">15 min</t>
  </si>
  <si>
    <t xml:space="preserve">Inflows_Detail refreshed</t>
  </si>
  <si>
    <t xml:space="preserve">Confirm corporate/events confirmed bookings &amp; expected collections</t>
  </si>
  <si>
    <t xml:space="preserve">Sales team / contracts folder</t>
  </si>
  <si>
    <t xml:space="preserve">Jr. Finance + Sales</t>
  </si>
  <si>
    <t xml:space="preserve">Inflows_Detail — corporate line</t>
  </si>
  <si>
    <t xml:space="preserve">Update Cashflow_12W: roll forward one week, refresh weeks 1–12</t>
  </si>
  <si>
    <t xml:space="preserve">This workbook</t>
  </si>
  <si>
    <t xml:space="preserve">Cashflow_12W updated</t>
  </si>
  <si>
    <t xml:space="preserve">Update Variance sheet with last week's actuals from QBO P&amp;L week view</t>
  </si>
  <si>
    <t xml:space="preserve">QBO P&amp;L</t>
  </si>
  <si>
    <t xml:space="preserve">Variance sheet, flag any &gt;10%</t>
  </si>
  <si>
    <t xml:space="preserve">Review FLAG items on Variance and BREACH/WATCH on Cashflow_12W</t>
  </si>
  <si>
    <t xml:space="preserve">Finance Consultant</t>
  </si>
  <si>
    <t xml:space="preserve">Comment column populated</t>
  </si>
  <si>
    <t xml:space="preserve">Save workbook with date suffix (e.g. _2026-05-18) to shared drive</t>
  </si>
  <si>
    <t xml:space="preserve">OneDrive / Sharepoint</t>
  </si>
  <si>
    <t xml:space="preserve">2 min</t>
  </si>
  <si>
    <t xml:space="preserve">Archived weekly snapshot</t>
  </si>
  <si>
    <t xml:space="preserve">Export Dashboard sheet as PDF</t>
  </si>
  <si>
    <t xml:space="preserve">Excel → Export → PDF (Dashboard only)</t>
  </si>
  <si>
    <t xml:space="preserve">3 min</t>
  </si>
  <si>
    <t xml:space="preserve">Dashboard_YYYY-MM-DD.pdf</t>
  </si>
  <si>
    <t xml:space="preserve">Post Dashboard PDF + 3-bullet summary in Teams Finance channel</t>
  </si>
  <si>
    <t xml:space="preserve">Microsoft Teams</t>
  </si>
  <si>
    <t xml:space="preserve">Teams post tagged @founder</t>
  </si>
  <si>
    <t xml:space="preserve">30-min Monday finance call with founder if any BREACH or WATCH active</t>
  </si>
  <si>
    <t xml:space="preserve">Teams call</t>
  </si>
  <si>
    <t xml:space="preserve">Founder + Consultant</t>
  </si>
  <si>
    <t xml:space="preserve">30 min (if needed)</t>
  </si>
  <si>
    <t xml:space="preserve">Action items in OneNote</t>
  </si>
  <si>
    <t xml:space="preserve">Quality Control Checks (before sharing with founder)</t>
  </si>
  <si>
    <t xml:space="preserve">☐ Opening bank balance for Week 1 matches QBO bank balance as of Monday 8:00 AM.</t>
  </si>
  <si>
    <t xml:space="preserve">☐ No formula error cells anywhere in workbook (use Ctrl+End to navigate to last used cell).</t>
  </si>
  <si>
    <t xml:space="preserve">☐ Total Cash Inflows row equals sum of Inflows_Detail TOTAL row for each week.</t>
  </si>
  <si>
    <t xml:space="preserve">☐ Total Cash Outflows row equals sum of Outflows_Detail TOTAL row for each week.</t>
  </si>
  <si>
    <t xml:space="preserve">☐ Payables_Tracker outstanding total reconciles to QBO AP ageing summary.</t>
  </si>
  <si>
    <t xml:space="preserve">☐ Recurring_Obligations 'Next Due' dates rolled forward past today's date.</t>
  </si>
  <si>
    <t xml:space="preserve">☐ Variance sheet header date set to last Friday.</t>
  </si>
  <si>
    <t xml:space="preserve">☐ All FLAG / BREACH / WATCH items have a comment explaining the variance.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</si>
</sst>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yy"/>
    <numFmt numFmtId="167" formatCode="#,##0;\(#,##0\);\-"/>
    <numFmt numFmtId="168" formatCode="#,##0"/>
    <numFmt numFmtId="169" formatCode="0.0%"/>
    <numFmt numFmtId="170" formatCode="dd\-mmm"/>
    <numFmt numFmtId="171" formatCode="0"/>
    <numFmt numFmtId="172" formatCode="0.0%;\(0.0%\);\-"/>
    <numFmt numFmtId="173" formatCode="&quot;AED &quot;#,##0;&quot;AED (&quot;#,##0\);\-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F3D5C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sz val="10"/>
      <color rgb="FF008000"/>
      <name val="Arial"/>
      <family val="0"/>
      <charset val="1"/>
    </font>
    <font>
      <sz val="10"/>
      <name val="Arial"/>
      <family val="2"/>
    </font>
    <font>
      <b val="true"/>
      <sz val="22"/>
      <color rgb="FF0F3D5C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F3D5C"/>
        <bgColor rgb="FF333333"/>
      </patternFill>
    </fill>
    <fill>
      <patternFill patternType="solid">
        <fgColor rgb="FF0F8B8D"/>
        <bgColor rgb="FF008080"/>
      </patternFill>
    </fill>
    <fill>
      <patternFill patternType="solid">
        <fgColor rgb="FFFFF2CC"/>
        <bgColor rgb="FFF2F2F2"/>
      </patternFill>
    </fill>
    <fill>
      <patternFill patternType="solid">
        <fgColor rgb="FF595959"/>
        <bgColor rgb="FF548235"/>
      </patternFill>
    </fill>
    <fill>
      <patternFill patternType="solid">
        <fgColor rgb="FFF2F2F2"/>
        <bgColor rgb="FFFFFFFF"/>
      </patternFill>
    </fill>
    <fill>
      <patternFill patternType="solid">
        <fgColor rgb="FFD6EEEF"/>
        <bgColor rgb="FFD9EAD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/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2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10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1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9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6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7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3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5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ont>
        <name val="Arial"/>
        <charset val="1"/>
        <family val="0"/>
        <b val="1"/>
        <color rgb="FFC00000"/>
        <sz val="10"/>
      </font>
      <fill>
        <patternFill>
          <bgColor rgb="FFF4CCCC"/>
        </patternFill>
      </fill>
    </dxf>
    <dxf>
      <font>
        <name val="Arial"/>
        <charset val="1"/>
        <family val="0"/>
        <b val="1"/>
        <color rgb="FF9C5700"/>
        <sz val="10"/>
      </font>
      <fill>
        <patternFill>
          <bgColor rgb="FFFCE4A6"/>
        </patternFill>
      </fill>
    </dxf>
    <dxf>
      <font>
        <name val="Arial"/>
        <charset val="1"/>
        <family val="0"/>
        <b val="1"/>
        <color rgb="FF548235"/>
        <sz val="10"/>
      </font>
      <fill>
        <patternFill>
          <bgColor rgb="FFD9EAD3"/>
        </patternFill>
      </fill>
    </dxf>
    <dxf>
      <fill>
        <patternFill>
          <bgColor rgb="FFFCE4A6"/>
        </patternFill>
      </fill>
    </dxf>
    <dxf>
      <fill>
        <patternFill>
          <bgColor rgb="FFD9EAD3"/>
        </patternFill>
      </fill>
    </dxf>
    <dxf>
      <fill>
        <patternFill>
          <bgColor rgb="FFF4CCCC"/>
        </patternFill>
      </fill>
    </dxf>
    <dxf>
      <fill>
        <patternFill>
          <bgColor rgb="FFCFE2F3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F8B8D"/>
      <rgbColor rgb="FFBFBFBF"/>
      <rgbColor rgb="FF878787"/>
      <rgbColor rgb="FF9999FF"/>
      <rgbColor rgb="FF993366"/>
      <rgbColor rgb="FFFFF2CC"/>
      <rgbColor rgb="FFD6EEE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9EAD3"/>
      <rgbColor rgb="FFFCE4A6"/>
      <rgbColor rgb="FFD9D9D9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F3D5C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Closing Bank Balance — 12 Week Trajectory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Dashboard!E15</c:f>
              <c:strCache>
                <c:ptCount val="1"/>
                <c:pt idx="0">
                  <c:v>Closing Bank</c:v>
                </c:pt>
              </c:strCache>
            </c:strRef>
          </c:tx>
          <c:spPr>
            <a:solidFill>
              <a:srgbClr val="0f8b8d"/>
            </a:solidFill>
            <a:ln w="21960">
              <a:solidFill>
                <a:srgbClr val="0f8b8d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Dashboard!$B$16:$B$27</c:f>
              <c:strCache>
                <c:ptCount val="12"/>
                <c:pt idx="0">
                  <c:v>W1</c:v>
                </c:pt>
                <c:pt idx="1">
                  <c:v>W2</c:v>
                </c:pt>
                <c:pt idx="2">
                  <c:v>W3</c:v>
                </c:pt>
                <c:pt idx="3">
                  <c:v>W4</c:v>
                </c:pt>
                <c:pt idx="4">
                  <c:v>W5</c:v>
                </c:pt>
                <c:pt idx="5">
                  <c:v>W6</c:v>
                </c:pt>
                <c:pt idx="6">
                  <c:v>W7</c:v>
                </c:pt>
                <c:pt idx="7">
                  <c:v>W8</c:v>
                </c:pt>
                <c:pt idx="8">
                  <c:v>W9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</c:strCache>
            </c:strRef>
          </c:cat>
          <c:val>
            <c:numRef>
              <c:f>Dashboard!$E$16:$E$27</c:f>
              <c:numCache>
                <c:formatCode>#,##0;\(#,##0\);\-</c:formatCode>
                <c:ptCount val="12"/>
                <c:pt idx="0">
                  <c:v>1731500</c:v>
                </c:pt>
                <c:pt idx="1">
                  <c:v>1843500</c:v>
                </c:pt>
                <c:pt idx="2">
                  <c:v>1962500</c:v>
                </c:pt>
                <c:pt idx="3">
                  <c:v>1898500</c:v>
                </c:pt>
                <c:pt idx="4">
                  <c:v>1902000</c:v>
                </c:pt>
                <c:pt idx="5">
                  <c:v>2053000</c:v>
                </c:pt>
                <c:pt idx="6">
                  <c:v>2153000</c:v>
                </c:pt>
                <c:pt idx="7">
                  <c:v>2122000</c:v>
                </c:pt>
                <c:pt idx="8">
                  <c:v>2133500</c:v>
                </c:pt>
                <c:pt idx="9">
                  <c:v>2269000</c:v>
                </c:pt>
                <c:pt idx="10">
                  <c:v>2408000</c:v>
                </c:pt>
                <c:pt idx="11">
                  <c:v>2344000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Dashboard!F15</c:f>
              <c:strCache>
                <c:ptCount val="1"/>
                <c:pt idx="0">
                  <c:v>Min Threshold</c:v>
                </c:pt>
              </c:strCache>
            </c:strRef>
          </c:tx>
          <c:spPr>
            <a:solidFill>
              <a:srgbClr val="c00000"/>
            </a:solidFill>
            <a:ln w="21960">
              <a:solidFill>
                <a:srgbClr val="c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Dashboard!$B$16:$B$27</c:f>
              <c:strCache>
                <c:ptCount val="12"/>
                <c:pt idx="0">
                  <c:v>W1</c:v>
                </c:pt>
                <c:pt idx="1">
                  <c:v>W2</c:v>
                </c:pt>
                <c:pt idx="2">
                  <c:v>W3</c:v>
                </c:pt>
                <c:pt idx="3">
                  <c:v>W4</c:v>
                </c:pt>
                <c:pt idx="4">
                  <c:v>W5</c:v>
                </c:pt>
                <c:pt idx="5">
                  <c:v>W6</c:v>
                </c:pt>
                <c:pt idx="6">
                  <c:v>W7</c:v>
                </c:pt>
                <c:pt idx="7">
                  <c:v>W8</c:v>
                </c:pt>
                <c:pt idx="8">
                  <c:v>W9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</c:strCache>
            </c:strRef>
          </c:cat>
          <c:val>
            <c:numRef>
              <c:f>Dashboard!$F$16:$F$27</c:f>
              <c:numCache>
                <c:formatCode>#,##0;\(#,##0\);\-</c:formatCode>
                <c:ptCount val="12"/>
                <c:pt idx="0">
                  <c:v>575000</c:v>
                </c:pt>
                <c:pt idx="1">
                  <c:v>575000</c:v>
                </c:pt>
                <c:pt idx="2">
                  <c:v>575000</c:v>
                </c:pt>
                <c:pt idx="3">
                  <c:v>575000</c:v>
                </c:pt>
                <c:pt idx="4">
                  <c:v>575000</c:v>
                </c:pt>
                <c:pt idx="5">
                  <c:v>575000</c:v>
                </c:pt>
                <c:pt idx="6">
                  <c:v>575000</c:v>
                </c:pt>
                <c:pt idx="7">
                  <c:v>575000</c:v>
                </c:pt>
                <c:pt idx="8">
                  <c:v>575000</c:v>
                </c:pt>
                <c:pt idx="9">
                  <c:v>575000</c:v>
                </c:pt>
                <c:pt idx="10">
                  <c:v>575000</c:v>
                </c:pt>
                <c:pt idx="11">
                  <c:v>575000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7132721"/>
        <c:axId val="26394134"/>
      </c:lineChart>
      <c:catAx>
        <c:axId val="5713272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Week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6394134"/>
        <c:crosses val="autoZero"/>
        <c:auto val="1"/>
        <c:lblAlgn val="ctr"/>
        <c:lblOffset val="100"/>
        <c:noMultiLvlLbl val="0"/>
      </c:catAx>
      <c:valAx>
        <c:axId val="2639413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;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57132721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Net Cashflow by Week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Dashboard!D15</c:f>
              <c:strCache>
                <c:ptCount val="1"/>
                <c:pt idx="0">
                  <c:v>Net Cashflow</c:v>
                </c:pt>
              </c:strCache>
            </c:strRef>
          </c:tx>
          <c:spPr>
            <a:solidFill>
              <a:srgbClr val="0f8b8d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Dashboard!$B$16:$B$27</c:f>
              <c:strCache>
                <c:ptCount val="12"/>
                <c:pt idx="0">
                  <c:v>W1</c:v>
                </c:pt>
                <c:pt idx="1">
                  <c:v>W2</c:v>
                </c:pt>
                <c:pt idx="2">
                  <c:v>W3</c:v>
                </c:pt>
                <c:pt idx="3">
                  <c:v>W4</c:v>
                </c:pt>
                <c:pt idx="4">
                  <c:v>W5</c:v>
                </c:pt>
                <c:pt idx="5">
                  <c:v>W6</c:v>
                </c:pt>
                <c:pt idx="6">
                  <c:v>W7</c:v>
                </c:pt>
                <c:pt idx="7">
                  <c:v>W8</c:v>
                </c:pt>
                <c:pt idx="8">
                  <c:v>W9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</c:strCache>
            </c:strRef>
          </c:cat>
          <c:val>
            <c:numRef>
              <c:f>Dashboard!$D$16:$D$27</c:f>
              <c:numCache>
                <c:formatCode>#,##0;\(#,##0\);\-</c:formatCode>
                <c:ptCount val="12"/>
                <c:pt idx="0">
                  <c:v>6500</c:v>
                </c:pt>
                <c:pt idx="1">
                  <c:v>112000</c:v>
                </c:pt>
                <c:pt idx="2">
                  <c:v>119000</c:v>
                </c:pt>
                <c:pt idx="3">
                  <c:v>-64000</c:v>
                </c:pt>
                <c:pt idx="4">
                  <c:v>3500</c:v>
                </c:pt>
                <c:pt idx="5">
                  <c:v>151000</c:v>
                </c:pt>
                <c:pt idx="6">
                  <c:v>100000</c:v>
                </c:pt>
                <c:pt idx="7">
                  <c:v>-31000</c:v>
                </c:pt>
                <c:pt idx="8">
                  <c:v>11500</c:v>
                </c:pt>
                <c:pt idx="9">
                  <c:v>135500</c:v>
                </c:pt>
                <c:pt idx="10">
                  <c:v>139000</c:v>
                </c:pt>
                <c:pt idx="11">
                  <c:v>-64000</c:v>
                </c:pt>
              </c:numCache>
            </c:numRef>
          </c:val>
        </c:ser>
        <c:gapWidth val="150"/>
        <c:overlap val="0"/>
        <c:axId val="83456879"/>
        <c:axId val="87178006"/>
      </c:barChart>
      <c:catAx>
        <c:axId val="8345687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Week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7178006"/>
        <c:crosses val="autoZero"/>
        <c:auto val="1"/>
        <c:lblAlgn val="ctr"/>
        <c:lblOffset val="100"/>
        <c:noMultiLvlLbl val="0"/>
      </c:catAx>
      <c:valAx>
        <c:axId val="8717800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AED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;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83456879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0</xdr:colOff>
      <xdr:row>6</xdr:row>
      <xdr:rowOff>0</xdr:rowOff>
    </xdr:from>
    <xdr:to>
      <xdr:col>20</xdr:col>
      <xdr:colOff>581400</xdr:colOff>
      <xdr:row>22</xdr:row>
      <xdr:rowOff>29520</xdr:rowOff>
    </xdr:to>
    <xdr:graphicFrame>
      <xdr:nvGraphicFramePr>
        <xdr:cNvPr id="0" name="Chart 1"/>
        <xdr:cNvGraphicFramePr/>
      </xdr:nvGraphicFramePr>
      <xdr:xfrm>
        <a:off x="7048440" y="1352520"/>
        <a:ext cx="79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26</xdr:row>
      <xdr:rowOff>0</xdr:rowOff>
    </xdr:from>
    <xdr:to>
      <xdr:col>20</xdr:col>
      <xdr:colOff>581400</xdr:colOff>
      <xdr:row>43</xdr:row>
      <xdr:rowOff>1080</xdr:rowOff>
    </xdr:to>
    <xdr:graphicFrame>
      <xdr:nvGraphicFramePr>
        <xdr:cNvPr id="1" name="Chart 2"/>
        <xdr:cNvGraphicFramePr/>
      </xdr:nvGraphicFramePr>
      <xdr:xfrm>
        <a:off x="7048440" y="5324400"/>
        <a:ext cx="791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2"/>
    <col collapsed="false" customWidth="true" hidden="false" outlineLevel="0" max="8" min="3" style="0" width="16"/>
    <col collapsed="false" customWidth="true" hidden="false" outlineLevel="0" max="9" min="9" style="0" width="4"/>
  </cols>
  <sheetData>
    <row r="2" customFormat="false" ht="31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  <c r="H3" s="2"/>
    </row>
    <row r="6" customFormat="false" ht="21.75" hidden="false" customHeight="true" outlineLevel="0" collapsed="false">
      <c r="B6" s="3" t="s">
        <v>2</v>
      </c>
      <c r="C6" s="3"/>
      <c r="D6" s="3"/>
      <c r="E6" s="3"/>
      <c r="F6" s="3"/>
      <c r="G6" s="3"/>
      <c r="H6" s="3"/>
    </row>
    <row r="7" customFormat="false" ht="23.85" hidden="false" customHeight="true" outlineLevel="0" collapsed="false">
      <c r="B7" s="4" t="s">
        <v>3</v>
      </c>
      <c r="C7" s="4"/>
      <c r="D7" s="4"/>
      <c r="E7" s="4"/>
      <c r="F7" s="4"/>
      <c r="G7" s="4"/>
      <c r="H7" s="4"/>
    </row>
    <row r="9" customFormat="false" ht="21.75" hidden="false" customHeight="true" outlineLevel="0" collapsed="false">
      <c r="B9" s="3" t="s">
        <v>4</v>
      </c>
      <c r="C9" s="3"/>
      <c r="D9" s="3"/>
      <c r="E9" s="3"/>
      <c r="F9" s="3"/>
      <c r="G9" s="3"/>
      <c r="H9" s="3"/>
    </row>
    <row r="10" customFormat="false" ht="15" hidden="false" customHeight="false" outlineLevel="0" collapsed="false">
      <c r="B10" s="5" t="s">
        <v>5</v>
      </c>
      <c r="C10" s="5"/>
      <c r="D10" s="5"/>
      <c r="E10" s="5"/>
      <c r="F10" s="5"/>
      <c r="G10" s="5"/>
      <c r="H10" s="5"/>
    </row>
    <row r="11" customFormat="false" ht="15" hidden="false" customHeight="true" outlineLevel="0" collapsed="false">
      <c r="B11" s="4" t="s">
        <v>6</v>
      </c>
      <c r="C11" s="4"/>
      <c r="D11" s="4"/>
      <c r="E11" s="4"/>
      <c r="F11" s="4"/>
      <c r="G11" s="4"/>
      <c r="H11" s="4"/>
    </row>
    <row r="12" customFormat="false" ht="15" hidden="false" customHeight="false" outlineLevel="0" collapsed="false">
      <c r="B12" s="5" t="s">
        <v>7</v>
      </c>
      <c r="C12" s="5"/>
      <c r="D12" s="5"/>
      <c r="E12" s="5"/>
      <c r="F12" s="5"/>
      <c r="G12" s="5"/>
      <c r="H12" s="5"/>
    </row>
    <row r="13" customFormat="false" ht="15" hidden="false" customHeight="true" outlineLevel="0" collapsed="false">
      <c r="B13" s="4" t="s">
        <v>8</v>
      </c>
      <c r="C13" s="4"/>
      <c r="D13" s="4"/>
      <c r="E13" s="4"/>
      <c r="F13" s="4"/>
      <c r="G13" s="4"/>
      <c r="H13" s="4"/>
    </row>
    <row r="14" customFormat="false" ht="15" hidden="false" customHeight="false" outlineLevel="0" collapsed="false">
      <c r="B14" s="5" t="s">
        <v>9</v>
      </c>
      <c r="C14" s="5"/>
      <c r="D14" s="5"/>
      <c r="E14" s="5"/>
      <c r="F14" s="5"/>
      <c r="G14" s="5"/>
      <c r="H14" s="5"/>
    </row>
    <row r="15" customFormat="false" ht="15" hidden="false" customHeight="true" outlineLevel="0" collapsed="false">
      <c r="B15" s="4" t="s">
        <v>10</v>
      </c>
      <c r="C15" s="4"/>
      <c r="D15" s="4"/>
      <c r="E15" s="4"/>
      <c r="F15" s="4"/>
      <c r="G15" s="4"/>
      <c r="H15" s="4"/>
    </row>
    <row r="16" customFormat="false" ht="15" hidden="false" customHeight="false" outlineLevel="0" collapsed="false">
      <c r="B16" s="5" t="s">
        <v>11</v>
      </c>
      <c r="C16" s="5"/>
      <c r="D16" s="5"/>
      <c r="E16" s="5"/>
      <c r="F16" s="5"/>
      <c r="G16" s="5"/>
      <c r="H16" s="5"/>
    </row>
    <row r="17" customFormat="false" ht="15" hidden="false" customHeight="true" outlineLevel="0" collapsed="false">
      <c r="B17" s="4" t="s">
        <v>12</v>
      </c>
      <c r="C17" s="4"/>
      <c r="D17" s="4"/>
      <c r="E17" s="4"/>
      <c r="F17" s="4"/>
      <c r="G17" s="4"/>
      <c r="H17" s="4"/>
    </row>
    <row r="18" customFormat="false" ht="15" hidden="false" customHeight="false" outlineLevel="0" collapsed="false">
      <c r="B18" s="5" t="s">
        <v>13</v>
      </c>
      <c r="C18" s="5"/>
      <c r="D18" s="5"/>
      <c r="E18" s="5"/>
      <c r="F18" s="5"/>
      <c r="G18" s="5"/>
      <c r="H18" s="5"/>
    </row>
    <row r="19" customFormat="false" ht="15" hidden="false" customHeight="true" outlineLevel="0" collapsed="false">
      <c r="B19" s="4" t="s">
        <v>14</v>
      </c>
      <c r="C19" s="4"/>
      <c r="D19" s="4"/>
      <c r="E19" s="4"/>
      <c r="F19" s="4"/>
      <c r="G19" s="4"/>
      <c r="H19" s="4"/>
    </row>
    <row r="20" customFormat="false" ht="15" hidden="false" customHeight="false" outlineLevel="0" collapsed="false">
      <c r="B20" s="5" t="s">
        <v>15</v>
      </c>
      <c r="C20" s="5"/>
      <c r="D20" s="5"/>
      <c r="E20" s="5"/>
      <c r="F20" s="5"/>
      <c r="G20" s="5"/>
      <c r="H20" s="5"/>
    </row>
    <row r="21" customFormat="false" ht="15" hidden="false" customHeight="true" outlineLevel="0" collapsed="false">
      <c r="B21" s="4" t="s">
        <v>16</v>
      </c>
      <c r="C21" s="4"/>
      <c r="D21" s="4"/>
      <c r="E21" s="4"/>
      <c r="F21" s="4"/>
      <c r="G21" s="4"/>
      <c r="H21" s="4"/>
    </row>
    <row r="22" customFormat="false" ht="15" hidden="false" customHeight="false" outlineLevel="0" collapsed="false">
      <c r="B22" s="5" t="s">
        <v>17</v>
      </c>
      <c r="C22" s="5"/>
      <c r="D22" s="5"/>
      <c r="E22" s="5"/>
      <c r="F22" s="5"/>
      <c r="G22" s="5"/>
      <c r="H22" s="5"/>
    </row>
    <row r="23" customFormat="false" ht="15" hidden="false" customHeight="true" outlineLevel="0" collapsed="false">
      <c r="B23" s="4" t="s">
        <v>18</v>
      </c>
      <c r="C23" s="4"/>
      <c r="D23" s="4"/>
      <c r="E23" s="4"/>
      <c r="F23" s="4"/>
      <c r="G23" s="4"/>
      <c r="H23" s="4"/>
    </row>
    <row r="24" customFormat="false" ht="15" hidden="false" customHeight="false" outlineLevel="0" collapsed="false">
      <c r="B24" s="5" t="s">
        <v>19</v>
      </c>
      <c r="C24" s="5"/>
      <c r="D24" s="5"/>
      <c r="E24" s="5"/>
      <c r="F24" s="5"/>
      <c r="G24" s="5"/>
      <c r="H24" s="5"/>
    </row>
    <row r="25" customFormat="false" ht="15" hidden="false" customHeight="true" outlineLevel="0" collapsed="false">
      <c r="B25" s="4" t="s">
        <v>20</v>
      </c>
      <c r="C25" s="4"/>
      <c r="D25" s="4"/>
      <c r="E25" s="4"/>
      <c r="F25" s="4"/>
      <c r="G25" s="4"/>
      <c r="H25" s="4"/>
    </row>
    <row r="26" customFormat="false" ht="15" hidden="false" customHeight="false" outlineLevel="0" collapsed="false">
      <c r="B26" s="5" t="s">
        <v>21</v>
      </c>
      <c r="C26" s="5"/>
      <c r="D26" s="5"/>
      <c r="E26" s="5"/>
      <c r="F26" s="5"/>
      <c r="G26" s="5"/>
      <c r="H26" s="5"/>
    </row>
    <row r="27" customFormat="false" ht="15" hidden="false" customHeight="true" outlineLevel="0" collapsed="false">
      <c r="B27" s="4" t="s">
        <v>22</v>
      </c>
      <c r="C27" s="4"/>
      <c r="D27" s="4"/>
      <c r="E27" s="4"/>
      <c r="F27" s="4"/>
      <c r="G27" s="4"/>
      <c r="H27" s="4"/>
    </row>
    <row r="28" customFormat="false" ht="15" hidden="false" customHeight="false" outlineLevel="0" collapsed="false">
      <c r="B28" s="5" t="s">
        <v>23</v>
      </c>
      <c r="C28" s="5"/>
      <c r="D28" s="5"/>
      <c r="E28" s="5"/>
      <c r="F28" s="5"/>
      <c r="G28" s="5"/>
      <c r="H28" s="5"/>
    </row>
    <row r="29" customFormat="false" ht="15" hidden="false" customHeight="true" outlineLevel="0" collapsed="false">
      <c r="B29" s="4" t="s">
        <v>24</v>
      </c>
      <c r="C29" s="4"/>
      <c r="D29" s="4"/>
      <c r="E29" s="4"/>
      <c r="F29" s="4"/>
      <c r="G29" s="4"/>
      <c r="H29" s="4"/>
    </row>
    <row r="31" customFormat="false" ht="21.75" hidden="false" customHeight="true" outlineLevel="0" collapsed="false">
      <c r="B31" s="3" t="s">
        <v>25</v>
      </c>
      <c r="C31" s="3"/>
      <c r="D31" s="3"/>
      <c r="E31" s="3"/>
      <c r="F31" s="3"/>
      <c r="G31" s="3"/>
      <c r="H31" s="3"/>
    </row>
    <row r="32" customFormat="false" ht="15" hidden="false" customHeight="true" outlineLevel="0" collapsed="false">
      <c r="B32" s="4" t="s">
        <v>26</v>
      </c>
      <c r="C32" s="4"/>
      <c r="D32" s="4"/>
      <c r="E32" s="4"/>
      <c r="F32" s="4"/>
      <c r="G32" s="4"/>
      <c r="H32" s="4"/>
    </row>
    <row r="33" customFormat="false" ht="15" hidden="false" customHeight="true" outlineLevel="0" collapsed="false">
      <c r="B33" s="4" t="s">
        <v>27</v>
      </c>
      <c r="C33" s="4"/>
      <c r="D33" s="4"/>
      <c r="E33" s="4"/>
      <c r="F33" s="4"/>
      <c r="G33" s="4"/>
      <c r="H33" s="4"/>
    </row>
    <row r="34" customFormat="false" ht="15" hidden="false" customHeight="true" outlineLevel="0" collapsed="false">
      <c r="B34" s="4" t="s">
        <v>28</v>
      </c>
      <c r="C34" s="4"/>
      <c r="D34" s="4"/>
      <c r="E34" s="4"/>
      <c r="F34" s="4"/>
      <c r="G34" s="4"/>
      <c r="H34" s="4"/>
    </row>
    <row r="35" customFormat="false" ht="15" hidden="false" customHeight="true" outlineLevel="0" collapsed="false">
      <c r="B35" s="4" t="s">
        <v>29</v>
      </c>
      <c r="C35" s="4"/>
      <c r="D35" s="4"/>
      <c r="E35" s="4"/>
      <c r="F35" s="4"/>
      <c r="G35" s="4"/>
      <c r="H35" s="4"/>
    </row>
    <row r="37" customFormat="false" ht="21.75" hidden="false" customHeight="true" outlineLevel="0" collapsed="false">
      <c r="B37" s="3" t="s">
        <v>30</v>
      </c>
      <c r="C37" s="3"/>
      <c r="D37" s="3"/>
      <c r="E37" s="3"/>
      <c r="F37" s="3"/>
      <c r="G37" s="3"/>
      <c r="H37" s="3"/>
    </row>
    <row r="38" customFormat="false" ht="15" hidden="false" customHeight="true" outlineLevel="0" collapsed="false">
      <c r="B38" s="4" t="s">
        <v>31</v>
      </c>
      <c r="C38" s="4"/>
      <c r="D38" s="4"/>
      <c r="E38" s="4"/>
      <c r="F38" s="4"/>
      <c r="G38" s="4"/>
      <c r="H38" s="4"/>
    </row>
    <row r="39" customFormat="false" ht="15" hidden="false" customHeight="true" outlineLevel="0" collapsed="false">
      <c r="B39" s="4" t="s">
        <v>32</v>
      </c>
      <c r="C39" s="4"/>
      <c r="D39" s="4"/>
      <c r="E39" s="4"/>
      <c r="F39" s="4"/>
      <c r="G39" s="4"/>
      <c r="H39" s="4"/>
    </row>
    <row r="40" customFormat="false" ht="15" hidden="false" customHeight="true" outlineLevel="0" collapsed="false">
      <c r="B40" s="4" t="s">
        <v>33</v>
      </c>
      <c r="C40" s="4"/>
      <c r="D40" s="4"/>
      <c r="E40" s="4"/>
      <c r="F40" s="4"/>
      <c r="G40" s="4"/>
      <c r="H40" s="4"/>
    </row>
    <row r="41" customFormat="false" ht="15" hidden="false" customHeight="true" outlineLevel="0" collapsed="false">
      <c r="B41" s="4" t="s">
        <v>34</v>
      </c>
      <c r="C41" s="4"/>
      <c r="D41" s="4"/>
      <c r="E41" s="4"/>
      <c r="F41" s="4"/>
      <c r="G41" s="4"/>
      <c r="H41" s="4"/>
    </row>
    <row r="42" customFormat="false" ht="15" hidden="false" customHeight="true" outlineLevel="0" collapsed="false">
      <c r="B42" s="4" t="s">
        <v>35</v>
      </c>
      <c r="C42" s="4"/>
      <c r="D42" s="4"/>
      <c r="E42" s="4"/>
      <c r="F42" s="4"/>
      <c r="G42" s="4"/>
      <c r="H42" s="4"/>
    </row>
    <row r="43" customFormat="false" ht="15" hidden="false" customHeight="true" outlineLevel="0" collapsed="false">
      <c r="B43" s="4" t="s">
        <v>36</v>
      </c>
      <c r="C43" s="4"/>
      <c r="D43" s="4"/>
      <c r="E43" s="4"/>
      <c r="F43" s="4"/>
      <c r="G43" s="4"/>
      <c r="H43" s="4"/>
    </row>
    <row r="45" customFormat="false" ht="21.75" hidden="false" customHeight="true" outlineLevel="0" collapsed="false">
      <c r="B45" s="3" t="s">
        <v>37</v>
      </c>
      <c r="C45" s="3"/>
      <c r="D45" s="3"/>
      <c r="E45" s="3"/>
      <c r="F45" s="3"/>
      <c r="G45" s="3"/>
      <c r="H45" s="3"/>
    </row>
    <row r="46" customFormat="false" ht="15" hidden="false" customHeight="true" outlineLevel="0" collapsed="false">
      <c r="B46" s="4" t="s">
        <v>38</v>
      </c>
      <c r="C46" s="4"/>
      <c r="D46" s="4"/>
      <c r="E46" s="4"/>
      <c r="F46" s="4"/>
      <c r="G46" s="4"/>
      <c r="H46" s="4"/>
    </row>
    <row r="47" customFormat="false" ht="15" hidden="false" customHeight="true" outlineLevel="0" collapsed="false">
      <c r="B47" s="4" t="s">
        <v>39</v>
      </c>
      <c r="C47" s="4"/>
      <c r="D47" s="4"/>
      <c r="E47" s="4"/>
      <c r="F47" s="4"/>
      <c r="G47" s="4"/>
      <c r="H47" s="4"/>
    </row>
    <row r="48" customFormat="false" ht="15" hidden="false" customHeight="true" outlineLevel="0" collapsed="false">
      <c r="B48" s="4" t="s">
        <v>40</v>
      </c>
      <c r="C48" s="4"/>
      <c r="D48" s="4"/>
      <c r="E48" s="4"/>
      <c r="F48" s="4"/>
      <c r="G48" s="4"/>
      <c r="H48" s="4"/>
    </row>
    <row r="49" customFormat="false" ht="15" hidden="false" customHeight="true" outlineLevel="0" collapsed="false">
      <c r="B49" s="4" t="s">
        <v>41</v>
      </c>
      <c r="C49" s="4"/>
      <c r="D49" s="4"/>
      <c r="E49" s="4"/>
      <c r="F49" s="4"/>
      <c r="G49" s="4"/>
      <c r="H49" s="4"/>
    </row>
    <row r="50" customFormat="false" ht="15" hidden="false" customHeight="true" outlineLevel="0" collapsed="false">
      <c r="B50" s="4" t="s">
        <v>42</v>
      </c>
      <c r="C50" s="4"/>
      <c r="D50" s="4"/>
      <c r="E50" s="4"/>
      <c r="F50" s="4"/>
      <c r="G50" s="4"/>
      <c r="H50" s="4"/>
    </row>
  </sheetData>
  <mergeCells count="43">
    <mergeCell ref="B2:H2"/>
    <mergeCell ref="B3:H3"/>
    <mergeCell ref="B6:H6"/>
    <mergeCell ref="B7:H7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1:H31"/>
    <mergeCell ref="B32:H32"/>
    <mergeCell ref="B33:H33"/>
    <mergeCell ref="B34:H34"/>
    <mergeCell ref="B35:H35"/>
    <mergeCell ref="B37:H37"/>
    <mergeCell ref="B38:H38"/>
    <mergeCell ref="B39:H39"/>
    <mergeCell ref="B40:H40"/>
    <mergeCell ref="B41:H41"/>
    <mergeCell ref="B42:H42"/>
    <mergeCell ref="B43:H43"/>
    <mergeCell ref="B45:H45"/>
    <mergeCell ref="B46:H46"/>
    <mergeCell ref="B47:H47"/>
    <mergeCell ref="B48:H48"/>
    <mergeCell ref="B49:H49"/>
    <mergeCell ref="B50:H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38"/>
    <col collapsed="false" customWidth="true" hidden="false" outlineLevel="0" max="4" min="4" style="0" width="26"/>
    <col collapsed="false" customWidth="true" hidden="false" outlineLevel="0" max="5" min="5" style="0" width="18"/>
    <col collapsed="false" customWidth="true" hidden="false" outlineLevel="0" max="6" min="6" style="0" width="12"/>
    <col collapsed="false" customWidth="true" hidden="false" outlineLevel="0" max="7" min="7" style="0" width="28"/>
  </cols>
  <sheetData>
    <row r="2" customFormat="false" ht="27.75" hidden="false" customHeight="true" outlineLevel="0" collapsed="false">
      <c r="B2" s="1" t="s">
        <v>372</v>
      </c>
      <c r="C2" s="1"/>
      <c r="D2" s="1"/>
      <c r="E2" s="1"/>
      <c r="F2" s="1"/>
      <c r="G2" s="1"/>
    </row>
    <row r="3" customFormat="false" ht="15" hidden="false" customHeight="false" outlineLevel="0" collapsed="false">
      <c r="B3" s="2" t="s">
        <v>373</v>
      </c>
      <c r="C3" s="2"/>
      <c r="D3" s="2"/>
      <c r="E3" s="2"/>
      <c r="F3" s="2"/>
      <c r="G3" s="2"/>
    </row>
    <row r="5" customFormat="false" ht="27.75" hidden="false" customHeight="true" outlineLevel="0" collapsed="false">
      <c r="B5" s="9" t="s">
        <v>374</v>
      </c>
      <c r="C5" s="9" t="s">
        <v>375</v>
      </c>
      <c r="D5" s="9" t="s">
        <v>376</v>
      </c>
      <c r="E5" s="9" t="s">
        <v>377</v>
      </c>
      <c r="F5" s="9" t="s">
        <v>378</v>
      </c>
      <c r="G5" s="9" t="s">
        <v>379</v>
      </c>
    </row>
    <row r="6" customFormat="false" ht="36" hidden="false" customHeight="true" outlineLevel="0" collapsed="false">
      <c r="B6" s="46" t="n">
        <v>1</v>
      </c>
      <c r="C6" s="47" t="s">
        <v>380</v>
      </c>
      <c r="D6" s="47" t="s">
        <v>381</v>
      </c>
      <c r="E6" s="47" t="s">
        <v>382</v>
      </c>
      <c r="F6" s="48" t="s">
        <v>383</v>
      </c>
      <c r="G6" s="47" t="s">
        <v>384</v>
      </c>
    </row>
    <row r="7" customFormat="false" ht="36" hidden="false" customHeight="true" outlineLevel="0" collapsed="false">
      <c r="B7" s="46" t="n">
        <v>2</v>
      </c>
      <c r="C7" s="47" t="s">
        <v>385</v>
      </c>
      <c r="D7" s="47" t="s">
        <v>386</v>
      </c>
      <c r="E7" s="47" t="s">
        <v>382</v>
      </c>
      <c r="F7" s="48" t="s">
        <v>387</v>
      </c>
      <c r="G7" s="47" t="s">
        <v>388</v>
      </c>
    </row>
    <row r="8" customFormat="false" ht="36" hidden="false" customHeight="true" outlineLevel="0" collapsed="false">
      <c r="B8" s="46" t="n">
        <v>3</v>
      </c>
      <c r="C8" s="47" t="s">
        <v>389</v>
      </c>
      <c r="D8" s="47" t="s">
        <v>390</v>
      </c>
      <c r="E8" s="47" t="s">
        <v>382</v>
      </c>
      <c r="F8" s="48" t="s">
        <v>391</v>
      </c>
      <c r="G8" s="47" t="s">
        <v>392</v>
      </c>
    </row>
    <row r="9" customFormat="false" ht="36" hidden="false" customHeight="true" outlineLevel="0" collapsed="false">
      <c r="B9" s="46" t="n">
        <v>4</v>
      </c>
      <c r="C9" s="47" t="s">
        <v>393</v>
      </c>
      <c r="D9" s="47" t="s">
        <v>394</v>
      </c>
      <c r="E9" s="47" t="s">
        <v>382</v>
      </c>
      <c r="F9" s="48" t="s">
        <v>383</v>
      </c>
      <c r="G9" s="47" t="s">
        <v>395</v>
      </c>
    </row>
    <row r="10" customFormat="false" ht="36" hidden="false" customHeight="true" outlineLevel="0" collapsed="false">
      <c r="B10" s="46" t="n">
        <v>5</v>
      </c>
      <c r="C10" s="47" t="s">
        <v>396</v>
      </c>
      <c r="D10" s="47" t="s">
        <v>397</v>
      </c>
      <c r="E10" s="47" t="s">
        <v>382</v>
      </c>
      <c r="F10" s="48" t="s">
        <v>398</v>
      </c>
      <c r="G10" s="47" t="s">
        <v>399</v>
      </c>
    </row>
    <row r="11" customFormat="false" ht="36" hidden="false" customHeight="true" outlineLevel="0" collapsed="false">
      <c r="B11" s="46" t="n">
        <v>6</v>
      </c>
      <c r="C11" s="47" t="s">
        <v>400</v>
      </c>
      <c r="D11" s="47" t="s">
        <v>401</v>
      </c>
      <c r="E11" s="47" t="s">
        <v>402</v>
      </c>
      <c r="F11" s="48" t="s">
        <v>383</v>
      </c>
      <c r="G11" s="47" t="s">
        <v>403</v>
      </c>
    </row>
    <row r="12" customFormat="false" ht="36" hidden="false" customHeight="true" outlineLevel="0" collapsed="false">
      <c r="B12" s="46" t="n">
        <v>7</v>
      </c>
      <c r="C12" s="47" t="s">
        <v>404</v>
      </c>
      <c r="D12" s="47" t="s">
        <v>405</v>
      </c>
      <c r="E12" s="47" t="s">
        <v>382</v>
      </c>
      <c r="F12" s="48" t="s">
        <v>398</v>
      </c>
      <c r="G12" s="47" t="s">
        <v>406</v>
      </c>
    </row>
    <row r="13" customFormat="false" ht="36" hidden="false" customHeight="true" outlineLevel="0" collapsed="false">
      <c r="B13" s="46" t="n">
        <v>8</v>
      </c>
      <c r="C13" s="47" t="s">
        <v>407</v>
      </c>
      <c r="D13" s="47" t="s">
        <v>408</v>
      </c>
      <c r="E13" s="47" t="s">
        <v>382</v>
      </c>
      <c r="F13" s="48" t="s">
        <v>398</v>
      </c>
      <c r="G13" s="47" t="s">
        <v>409</v>
      </c>
    </row>
    <row r="14" customFormat="false" ht="36" hidden="false" customHeight="true" outlineLevel="0" collapsed="false">
      <c r="B14" s="46" t="n">
        <v>9</v>
      </c>
      <c r="C14" s="47" t="s">
        <v>410</v>
      </c>
      <c r="D14" s="47" t="s">
        <v>405</v>
      </c>
      <c r="E14" s="47" t="s">
        <v>411</v>
      </c>
      <c r="F14" s="48" t="s">
        <v>383</v>
      </c>
      <c r="G14" s="47" t="s">
        <v>412</v>
      </c>
    </row>
    <row r="15" customFormat="false" ht="36" hidden="false" customHeight="true" outlineLevel="0" collapsed="false">
      <c r="B15" s="46" t="n">
        <v>10</v>
      </c>
      <c r="C15" s="47" t="s">
        <v>413</v>
      </c>
      <c r="D15" s="47" t="s">
        <v>414</v>
      </c>
      <c r="E15" s="47" t="s">
        <v>382</v>
      </c>
      <c r="F15" s="48" t="s">
        <v>415</v>
      </c>
      <c r="G15" s="47" t="s">
        <v>416</v>
      </c>
    </row>
    <row r="16" customFormat="false" ht="36" hidden="false" customHeight="true" outlineLevel="0" collapsed="false">
      <c r="B16" s="46" t="n">
        <v>11</v>
      </c>
      <c r="C16" s="47" t="s">
        <v>417</v>
      </c>
      <c r="D16" s="47" t="s">
        <v>418</v>
      </c>
      <c r="E16" s="47" t="s">
        <v>382</v>
      </c>
      <c r="F16" s="48" t="s">
        <v>419</v>
      </c>
      <c r="G16" s="47" t="s">
        <v>420</v>
      </c>
    </row>
    <row r="17" customFormat="false" ht="36" hidden="false" customHeight="true" outlineLevel="0" collapsed="false">
      <c r="B17" s="46" t="n">
        <v>12</v>
      </c>
      <c r="C17" s="47" t="s">
        <v>421</v>
      </c>
      <c r="D17" s="47" t="s">
        <v>422</v>
      </c>
      <c r="E17" s="47" t="s">
        <v>411</v>
      </c>
      <c r="F17" s="48" t="s">
        <v>387</v>
      </c>
      <c r="G17" s="47" t="s">
        <v>423</v>
      </c>
    </row>
    <row r="18" customFormat="false" ht="36" hidden="false" customHeight="true" outlineLevel="0" collapsed="false">
      <c r="B18" s="46" t="n">
        <v>13</v>
      </c>
      <c r="C18" s="47" t="s">
        <v>424</v>
      </c>
      <c r="D18" s="47" t="s">
        <v>425</v>
      </c>
      <c r="E18" s="47" t="s">
        <v>426</v>
      </c>
      <c r="F18" s="48" t="s">
        <v>427</v>
      </c>
      <c r="G18" s="47" t="s">
        <v>428</v>
      </c>
    </row>
    <row r="21" customFormat="false" ht="15" hidden="false" customHeight="false" outlineLevel="0" collapsed="false">
      <c r="B21" s="3" t="s">
        <v>429</v>
      </c>
      <c r="C21" s="3"/>
      <c r="D21" s="3"/>
      <c r="E21" s="3"/>
      <c r="F21" s="3"/>
      <c r="G21" s="3"/>
    </row>
    <row r="22" customFormat="false" ht="15" hidden="false" customHeight="true" outlineLevel="0" collapsed="false">
      <c r="B22" s="49" t="s">
        <v>430</v>
      </c>
      <c r="C22" s="49"/>
      <c r="D22" s="49"/>
      <c r="E22" s="49"/>
      <c r="F22" s="49"/>
      <c r="G22" s="49"/>
    </row>
    <row r="23" customFormat="false" ht="15" hidden="false" customHeight="true" outlineLevel="0" collapsed="false">
      <c r="B23" s="49" t="s">
        <v>431</v>
      </c>
      <c r="C23" s="49"/>
      <c r="D23" s="49"/>
      <c r="E23" s="49"/>
      <c r="F23" s="49"/>
      <c r="G23" s="49"/>
    </row>
    <row r="24" customFormat="false" ht="15" hidden="false" customHeight="true" outlineLevel="0" collapsed="false">
      <c r="B24" s="49" t="s">
        <v>432</v>
      </c>
      <c r="C24" s="49"/>
      <c r="D24" s="49"/>
      <c r="E24" s="49"/>
      <c r="F24" s="49"/>
      <c r="G24" s="49"/>
    </row>
    <row r="25" customFormat="false" ht="15" hidden="false" customHeight="true" outlineLevel="0" collapsed="false">
      <c r="B25" s="49" t="s">
        <v>433</v>
      </c>
      <c r="C25" s="49"/>
      <c r="D25" s="49"/>
      <c r="E25" s="49"/>
      <c r="F25" s="49"/>
      <c r="G25" s="49"/>
    </row>
    <row r="26" customFormat="false" ht="15" hidden="false" customHeight="true" outlineLevel="0" collapsed="false">
      <c r="B26" s="49" t="s">
        <v>434</v>
      </c>
      <c r="C26" s="49"/>
      <c r="D26" s="49"/>
      <c r="E26" s="49"/>
      <c r="F26" s="49"/>
      <c r="G26" s="49"/>
    </row>
    <row r="27" customFormat="false" ht="15" hidden="false" customHeight="true" outlineLevel="0" collapsed="false">
      <c r="B27" s="49" t="s">
        <v>435</v>
      </c>
      <c r="C27" s="49"/>
      <c r="D27" s="49"/>
      <c r="E27" s="49"/>
      <c r="F27" s="49"/>
      <c r="G27" s="49"/>
    </row>
    <row r="28" customFormat="false" ht="15" hidden="false" customHeight="true" outlineLevel="0" collapsed="false">
      <c r="B28" s="49" t="s">
        <v>436</v>
      </c>
      <c r="C28" s="49"/>
      <c r="D28" s="49"/>
      <c r="E28" s="49"/>
      <c r="F28" s="49"/>
      <c r="G28" s="49"/>
    </row>
    <row r="29" customFormat="false" ht="15" hidden="false" customHeight="true" outlineLevel="0" collapsed="false">
      <c r="B29" s="49" t="s">
        <v>437</v>
      </c>
      <c r="C29" s="49"/>
      <c r="D29" s="49"/>
      <c r="E29" s="49"/>
      <c r="F29" s="49"/>
      <c r="G29" s="49"/>
    </row>
  </sheetData>
  <mergeCells count="11">
    <mergeCell ref="B2:G2"/>
    <mergeCell ref="B3:G3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22"/>
    <col collapsed="false" customWidth="true" hidden="false" outlineLevel="0" max="4" min="4" style="0" width="18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7" min="7" style="0" width="22"/>
    <col collapsed="false" customWidth="true" hidden="false" outlineLevel="0" max="8" min="8" style="0" width="30"/>
    <col collapsed="false" customWidth="true" hidden="false" outlineLevel="0" max="9" min="9" style="0" width="4"/>
  </cols>
  <sheetData>
    <row r="2" customFormat="false" ht="27.75" hidden="false" customHeight="true" outlineLevel="0" collapsed="false">
      <c r="B2" s="1" t="s">
        <v>43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44</v>
      </c>
      <c r="C3" s="2"/>
      <c r="D3" s="2"/>
      <c r="E3" s="2"/>
      <c r="F3" s="2"/>
      <c r="G3" s="2"/>
      <c r="H3" s="2"/>
    </row>
    <row r="5" customFormat="false" ht="15" hidden="false" customHeight="false" outlineLevel="0" collapsed="false">
      <c r="B5" s="3" t="s">
        <v>45</v>
      </c>
      <c r="C5" s="3"/>
      <c r="D5" s="3"/>
      <c r="E5" s="3"/>
      <c r="F5" s="3"/>
      <c r="G5" s="3"/>
      <c r="H5" s="3"/>
    </row>
    <row r="6" customFormat="false" ht="15" hidden="false" customHeight="false" outlineLevel="0" collapsed="false">
      <c r="B6" s="6" t="s">
        <v>46</v>
      </c>
      <c r="D6" s="7" t="s">
        <v>47</v>
      </c>
    </row>
    <row r="7" customFormat="false" ht="15" hidden="false" customHeight="false" outlineLevel="0" collapsed="false">
      <c r="B7" s="6" t="s">
        <v>48</v>
      </c>
      <c r="D7" s="8" t="n">
        <v>46160</v>
      </c>
    </row>
    <row r="8" customFormat="false" ht="15" hidden="false" customHeight="false" outlineLevel="0" collapsed="false">
      <c r="B8" s="6" t="s">
        <v>49</v>
      </c>
      <c r="D8" s="8" t="n">
        <v>46243</v>
      </c>
    </row>
    <row r="9" customFormat="false" ht="15" hidden="false" customHeight="false" outlineLevel="0" collapsed="false">
      <c r="B9" s="6" t="s">
        <v>50</v>
      </c>
      <c r="D9" s="8" t="n">
        <v>46157</v>
      </c>
    </row>
    <row r="11" customFormat="false" ht="15" hidden="false" customHeight="false" outlineLevel="0" collapsed="false">
      <c r="B11" s="3" t="s">
        <v>51</v>
      </c>
      <c r="C11" s="3"/>
      <c r="D11" s="3"/>
      <c r="E11" s="3"/>
      <c r="F11" s="3"/>
      <c r="G11" s="3"/>
      <c r="H11" s="3"/>
    </row>
    <row r="12" customFormat="false" ht="27.75" hidden="false" customHeight="true" outlineLevel="0" collapsed="false">
      <c r="B12" s="9" t="s">
        <v>52</v>
      </c>
      <c r="C12" s="9" t="s">
        <v>53</v>
      </c>
      <c r="D12" s="9" t="s">
        <v>54</v>
      </c>
      <c r="E12" s="9" t="s">
        <v>55</v>
      </c>
      <c r="F12" s="9" t="s">
        <v>56</v>
      </c>
      <c r="G12" s="9" t="s">
        <v>57</v>
      </c>
      <c r="H12" s="9" t="s">
        <v>58</v>
      </c>
    </row>
    <row r="13" customFormat="false" ht="15" hidden="false" customHeight="false" outlineLevel="0" collapsed="false">
      <c r="B13" s="10" t="s">
        <v>59</v>
      </c>
      <c r="C13" s="10" t="s">
        <v>60</v>
      </c>
      <c r="D13" s="10" t="s">
        <v>61</v>
      </c>
      <c r="E13" s="10" t="s">
        <v>62</v>
      </c>
      <c r="F13" s="11" t="n">
        <v>850000</v>
      </c>
      <c r="G13" s="11" t="n">
        <v>250000</v>
      </c>
      <c r="H13" s="12" t="s">
        <v>63</v>
      </c>
    </row>
    <row r="14" customFormat="false" ht="15" hidden="false" customHeight="false" outlineLevel="0" collapsed="false">
      <c r="B14" s="10" t="s">
        <v>64</v>
      </c>
      <c r="C14" s="10" t="s">
        <v>65</v>
      </c>
      <c r="D14" s="10" t="s">
        <v>61</v>
      </c>
      <c r="E14" s="10" t="s">
        <v>66</v>
      </c>
      <c r="F14" s="11" t="n">
        <v>320000</v>
      </c>
      <c r="G14" s="11" t="n">
        <v>100000</v>
      </c>
      <c r="H14" s="12" t="s">
        <v>67</v>
      </c>
    </row>
    <row r="15" customFormat="false" ht="15" hidden="false" customHeight="false" outlineLevel="0" collapsed="false">
      <c r="B15" s="10" t="s">
        <v>68</v>
      </c>
      <c r="C15" s="10" t="s">
        <v>69</v>
      </c>
      <c r="D15" s="10" t="s">
        <v>70</v>
      </c>
      <c r="E15" s="10" t="s">
        <v>71</v>
      </c>
      <c r="F15" s="11" t="n">
        <v>410000</v>
      </c>
      <c r="G15" s="11" t="n">
        <v>150000</v>
      </c>
      <c r="H15" s="12" t="s">
        <v>72</v>
      </c>
    </row>
    <row r="16" customFormat="false" ht="15" hidden="false" customHeight="false" outlineLevel="0" collapsed="false">
      <c r="B16" s="10" t="s">
        <v>73</v>
      </c>
      <c r="C16" s="10" t="s">
        <v>74</v>
      </c>
      <c r="D16" s="10" t="s">
        <v>75</v>
      </c>
      <c r="E16" s="10" t="s">
        <v>76</v>
      </c>
      <c r="F16" s="11" t="n">
        <v>145000</v>
      </c>
      <c r="G16" s="11" t="n">
        <v>75000</v>
      </c>
      <c r="H16" s="12" t="s">
        <v>77</v>
      </c>
    </row>
    <row r="17" customFormat="false" ht="15" hidden="false" customHeight="false" outlineLevel="0" collapsed="false">
      <c r="B17" s="13" t="s">
        <v>78</v>
      </c>
      <c r="C17" s="14"/>
      <c r="D17" s="14"/>
      <c r="E17" s="14"/>
      <c r="F17" s="15" t="n">
        <f aca="false">SUM(F13:F16)</f>
        <v>1725000</v>
      </c>
      <c r="G17" s="15" t="n">
        <f aca="false">SUM(G13:G16)</f>
        <v>575000</v>
      </c>
      <c r="H17" s="14"/>
    </row>
    <row r="19" customFormat="false" ht="15" hidden="false" customHeight="false" outlineLevel="0" collapsed="false">
      <c r="B19" s="3" t="s">
        <v>79</v>
      </c>
      <c r="C19" s="3"/>
      <c r="D19" s="3"/>
      <c r="E19" s="3"/>
      <c r="F19" s="3"/>
      <c r="G19" s="3"/>
      <c r="H19" s="3"/>
    </row>
    <row r="20" customFormat="false" ht="27.75" hidden="false" customHeight="true" outlineLevel="0" collapsed="false">
      <c r="B20" s="9" t="s">
        <v>80</v>
      </c>
      <c r="C20" s="9" t="s">
        <v>81</v>
      </c>
      <c r="D20" s="9" t="s">
        <v>82</v>
      </c>
      <c r="E20" s="9" t="s">
        <v>83</v>
      </c>
      <c r="F20" s="9" t="s">
        <v>84</v>
      </c>
      <c r="G20" s="9" t="s">
        <v>85</v>
      </c>
      <c r="H20" s="9" t="s">
        <v>58</v>
      </c>
    </row>
    <row r="21" customFormat="false" ht="15" hidden="false" customHeight="false" outlineLevel="0" collapsed="false">
      <c r="B21" s="10" t="s">
        <v>86</v>
      </c>
      <c r="C21" s="10" t="s">
        <v>87</v>
      </c>
      <c r="D21" s="10" t="s">
        <v>64</v>
      </c>
      <c r="E21" s="10" t="s">
        <v>88</v>
      </c>
      <c r="F21" s="10" t="n">
        <v>48</v>
      </c>
      <c r="G21" s="10" t="s">
        <v>89</v>
      </c>
      <c r="H21" s="10"/>
    </row>
    <row r="22" customFormat="false" ht="15" hidden="false" customHeight="false" outlineLevel="0" collapsed="false">
      <c r="B22" s="10" t="s">
        <v>90</v>
      </c>
      <c r="C22" s="10" t="s">
        <v>91</v>
      </c>
      <c r="D22" s="10" t="s">
        <v>68</v>
      </c>
      <c r="E22" s="10" t="s">
        <v>92</v>
      </c>
      <c r="F22" s="10" t="n">
        <v>72</v>
      </c>
      <c r="G22" s="10" t="s">
        <v>89</v>
      </c>
      <c r="H22" s="10"/>
    </row>
    <row r="23" customFormat="false" ht="15" hidden="false" customHeight="false" outlineLevel="0" collapsed="false">
      <c r="B23" s="10" t="s">
        <v>93</v>
      </c>
      <c r="C23" s="10" t="s">
        <v>94</v>
      </c>
      <c r="D23" s="10" t="s">
        <v>73</v>
      </c>
      <c r="E23" s="10" t="s">
        <v>95</v>
      </c>
      <c r="F23" s="10" t="n">
        <v>90</v>
      </c>
      <c r="G23" s="10" t="s">
        <v>89</v>
      </c>
      <c r="H23" s="10" t="s">
        <v>96</v>
      </c>
    </row>
    <row r="24" customFormat="false" ht="15" hidden="false" customHeight="false" outlineLevel="0" collapsed="false">
      <c r="B24" s="10" t="s">
        <v>97</v>
      </c>
      <c r="C24" s="10" t="s">
        <v>98</v>
      </c>
      <c r="D24" s="10" t="s">
        <v>73</v>
      </c>
      <c r="E24" s="10" t="s">
        <v>95</v>
      </c>
      <c r="F24" s="10" t="n">
        <v>60</v>
      </c>
      <c r="G24" s="10" t="s">
        <v>89</v>
      </c>
      <c r="H24" s="10" t="s">
        <v>96</v>
      </c>
    </row>
    <row r="26" customFormat="false" ht="15" hidden="false" customHeight="false" outlineLevel="0" collapsed="false">
      <c r="B26" s="3" t="s">
        <v>99</v>
      </c>
      <c r="C26" s="3"/>
      <c r="D26" s="3"/>
      <c r="E26" s="3"/>
      <c r="F26" s="3"/>
      <c r="G26" s="3"/>
      <c r="H26" s="3"/>
    </row>
    <row r="27" customFormat="false" ht="15" hidden="false" customHeight="true" outlineLevel="0" collapsed="false">
      <c r="B27" s="16" t="s">
        <v>100</v>
      </c>
      <c r="C27" s="16"/>
      <c r="D27" s="17" t="n">
        <v>14</v>
      </c>
      <c r="E27" s="18" t="s">
        <v>101</v>
      </c>
      <c r="F27" s="18"/>
      <c r="G27" s="18"/>
      <c r="H27" s="18"/>
    </row>
    <row r="28" customFormat="false" ht="15" hidden="false" customHeight="true" outlineLevel="0" collapsed="false">
      <c r="B28" s="16" t="s">
        <v>102</v>
      </c>
      <c r="C28" s="16"/>
      <c r="D28" s="17" t="n">
        <v>2</v>
      </c>
      <c r="E28" s="18" t="s">
        <v>103</v>
      </c>
      <c r="F28" s="18"/>
      <c r="G28" s="18"/>
      <c r="H28" s="18"/>
    </row>
    <row r="29" customFormat="false" ht="15" hidden="false" customHeight="true" outlineLevel="0" collapsed="false">
      <c r="B29" s="16" t="s">
        <v>104</v>
      </c>
      <c r="C29" s="16"/>
      <c r="D29" s="17" t="n">
        <v>30</v>
      </c>
      <c r="E29" s="18" t="s">
        <v>105</v>
      </c>
      <c r="F29" s="18"/>
      <c r="G29" s="18"/>
      <c r="H29" s="18"/>
    </row>
    <row r="30" customFormat="false" ht="15" hidden="false" customHeight="true" outlineLevel="0" collapsed="false">
      <c r="B30" s="16" t="s">
        <v>106</v>
      </c>
      <c r="C30" s="16"/>
      <c r="D30" s="17" t="n">
        <v>28</v>
      </c>
      <c r="E30" s="18" t="s">
        <v>107</v>
      </c>
      <c r="F30" s="18"/>
      <c r="G30" s="18"/>
      <c r="H30" s="18"/>
    </row>
    <row r="31" customFormat="false" ht="15" hidden="false" customHeight="true" outlineLevel="0" collapsed="false">
      <c r="B31" s="16" t="s">
        <v>108</v>
      </c>
      <c r="C31" s="16"/>
      <c r="D31" s="17" t="n">
        <v>3</v>
      </c>
      <c r="E31" s="18" t="s">
        <v>109</v>
      </c>
      <c r="F31" s="18"/>
      <c r="G31" s="18"/>
      <c r="H31" s="18"/>
    </row>
    <row r="32" customFormat="false" ht="15" hidden="false" customHeight="true" outlineLevel="0" collapsed="false">
      <c r="B32" s="16" t="s">
        <v>110</v>
      </c>
      <c r="C32" s="16"/>
      <c r="D32" s="19" t="n">
        <v>0.1</v>
      </c>
      <c r="E32" s="18" t="s">
        <v>111</v>
      </c>
      <c r="F32" s="18"/>
      <c r="G32" s="18"/>
      <c r="H32" s="18"/>
    </row>
  </sheetData>
  <mergeCells count="18">
    <mergeCell ref="B2:H2"/>
    <mergeCell ref="B3:H3"/>
    <mergeCell ref="B5:H5"/>
    <mergeCell ref="B11:H11"/>
    <mergeCell ref="B19:H19"/>
    <mergeCell ref="B26:H26"/>
    <mergeCell ref="B27:C27"/>
    <mergeCell ref="E27:H27"/>
    <mergeCell ref="B28:C28"/>
    <mergeCell ref="E28:H28"/>
    <mergeCell ref="B29:C29"/>
    <mergeCell ref="E29:H29"/>
    <mergeCell ref="B30:C30"/>
    <mergeCell ref="E30:H30"/>
    <mergeCell ref="B31:C31"/>
    <mergeCell ref="E31:H31"/>
    <mergeCell ref="B32:C32"/>
    <mergeCell ref="E32:H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Q54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4" ySplit="6" topLeftCell="E7" activePane="bottomRight" state="frozen"/>
      <selection pane="topLeft" activeCell="A1" activeCellId="0" sqref="A1"/>
      <selection pane="topRight" activeCell="E1" activeCellId="0" sqref="E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6"/>
    <col collapsed="false" customWidth="true" hidden="false" outlineLevel="0" max="3" min="3" style="0" width="32"/>
    <col collapsed="false" customWidth="true" hidden="false" outlineLevel="0" max="4" min="4" style="0" width="30"/>
    <col collapsed="false" customWidth="true" hidden="false" outlineLevel="0" max="16" min="5" style="0" width="12"/>
    <col collapsed="false" customWidth="true" hidden="false" outlineLevel="0" max="17" min="17" style="0" width="14"/>
  </cols>
  <sheetData>
    <row r="2" customFormat="false" ht="27.75" hidden="false" customHeight="true" outlineLevel="0" collapsed="false">
      <c r="B2" s="1" t="s">
        <v>112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5" hidden="false" customHeight="false" outlineLevel="0" collapsed="false">
      <c r="B3" s="2" t="s">
        <v>113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customFormat="false" ht="31.5" hidden="false" customHeight="true" outlineLevel="0" collapsed="false">
      <c r="B5" s="9" t="s">
        <v>114</v>
      </c>
      <c r="C5" s="9"/>
      <c r="D5" s="9" t="s">
        <v>115</v>
      </c>
      <c r="E5" s="20" t="n">
        <v>46160</v>
      </c>
      <c r="F5" s="20" t="n">
        <v>46167</v>
      </c>
      <c r="G5" s="20" t="n">
        <v>46174</v>
      </c>
      <c r="H5" s="20" t="n">
        <v>46181</v>
      </c>
      <c r="I5" s="20" t="n">
        <v>46188</v>
      </c>
      <c r="J5" s="20" t="n">
        <v>46195</v>
      </c>
      <c r="K5" s="20" t="n">
        <v>46202</v>
      </c>
      <c r="L5" s="20" t="n">
        <v>46209</v>
      </c>
      <c r="M5" s="20" t="n">
        <v>46216</v>
      </c>
      <c r="N5" s="20" t="n">
        <v>46223</v>
      </c>
      <c r="O5" s="20" t="n">
        <v>46230</v>
      </c>
      <c r="P5" s="20" t="n">
        <v>46237</v>
      </c>
      <c r="Q5" s="9" t="s">
        <v>116</v>
      </c>
    </row>
    <row r="6" customFormat="false" ht="15" hidden="false" customHeight="false" outlineLevel="0" collapsed="false">
      <c r="B6" s="9"/>
      <c r="C6" s="9"/>
      <c r="D6" s="9"/>
      <c r="E6" s="9" t="s">
        <v>117</v>
      </c>
      <c r="F6" s="9" t="s">
        <v>118</v>
      </c>
      <c r="G6" s="9" t="s">
        <v>119</v>
      </c>
      <c r="H6" s="9" t="s">
        <v>120</v>
      </c>
      <c r="I6" s="9" t="s">
        <v>121</v>
      </c>
      <c r="J6" s="9" t="s">
        <v>122</v>
      </c>
      <c r="K6" s="9" t="s">
        <v>123</v>
      </c>
      <c r="L6" s="9" t="s">
        <v>124</v>
      </c>
      <c r="M6" s="9" t="s">
        <v>125</v>
      </c>
      <c r="N6" s="9" t="s">
        <v>126</v>
      </c>
      <c r="O6" s="9" t="s">
        <v>127</v>
      </c>
      <c r="P6" s="9" t="s">
        <v>128</v>
      </c>
      <c r="Q6" s="9"/>
    </row>
    <row r="7" customFormat="false" ht="21.75" hidden="false" customHeight="true" outlineLevel="0" collapsed="false">
      <c r="B7" s="21" t="s">
        <v>129</v>
      </c>
      <c r="C7" s="21"/>
      <c r="D7" s="21"/>
      <c r="E7" s="22" t="n">
        <f aca="false">Assumptions!F17</f>
        <v>1725000</v>
      </c>
      <c r="F7" s="15" t="n">
        <f aca="false">E50</f>
        <v>1731500</v>
      </c>
      <c r="G7" s="15" t="n">
        <f aca="false">F50</f>
        <v>1843500</v>
      </c>
      <c r="H7" s="15" t="n">
        <f aca="false">G50</f>
        <v>1962500</v>
      </c>
      <c r="I7" s="15" t="n">
        <f aca="false">H50</f>
        <v>1898500</v>
      </c>
      <c r="J7" s="15" t="n">
        <f aca="false">I50</f>
        <v>1902000</v>
      </c>
      <c r="K7" s="15" t="n">
        <f aca="false">J50</f>
        <v>2053000</v>
      </c>
      <c r="L7" s="15" t="n">
        <f aca="false">K50</f>
        <v>2153000</v>
      </c>
      <c r="M7" s="15" t="n">
        <f aca="false">L50</f>
        <v>2122000</v>
      </c>
      <c r="N7" s="15" t="n">
        <f aca="false">M50</f>
        <v>2133500</v>
      </c>
      <c r="O7" s="15" t="n">
        <f aca="false">N50</f>
        <v>2269000</v>
      </c>
      <c r="P7" s="15" t="n">
        <f aca="false">O50</f>
        <v>2408000</v>
      </c>
      <c r="Q7" s="15" t="n">
        <f aca="false">E7</f>
        <v>1725000</v>
      </c>
    </row>
    <row r="9" customFormat="false" ht="21.75" hidden="false" customHeight="true" outlineLevel="0" collapsed="false">
      <c r="B9" s="3" t="s">
        <v>130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customFormat="false" ht="15" hidden="false" customHeight="false" outlineLevel="0" collapsed="false">
      <c r="B10" s="23" t="s">
        <v>131</v>
      </c>
      <c r="C10" s="23"/>
      <c r="D10" s="24" t="s">
        <v>132</v>
      </c>
      <c r="E10" s="11" t="n">
        <v>45000</v>
      </c>
      <c r="F10" s="11" t="n">
        <v>48000</v>
      </c>
      <c r="G10" s="11" t="n">
        <v>52000</v>
      </c>
      <c r="H10" s="11" t="n">
        <v>50000</v>
      </c>
      <c r="I10" s="11" t="n">
        <v>55000</v>
      </c>
      <c r="J10" s="11" t="n">
        <v>60000</v>
      </c>
      <c r="K10" s="11" t="n">
        <v>65000</v>
      </c>
      <c r="L10" s="11" t="n">
        <v>62000</v>
      </c>
      <c r="M10" s="11" t="n">
        <v>58000</v>
      </c>
      <c r="N10" s="11" t="n">
        <v>56000</v>
      </c>
      <c r="O10" s="11" t="n">
        <v>60000</v>
      </c>
      <c r="P10" s="11" t="n">
        <v>64000</v>
      </c>
      <c r="Q10" s="25" t="n">
        <f aca="false">SUM(E10:P10)</f>
        <v>675000</v>
      </c>
    </row>
    <row r="11" customFormat="false" ht="15" hidden="false" customHeight="false" outlineLevel="0" collapsed="false">
      <c r="B11" s="23" t="s">
        <v>133</v>
      </c>
      <c r="C11" s="23"/>
      <c r="D11" s="24" t="s">
        <v>134</v>
      </c>
      <c r="E11" s="11" t="n">
        <v>38000</v>
      </c>
      <c r="F11" s="11" t="n">
        <v>35000</v>
      </c>
      <c r="G11" s="11" t="n">
        <v>40000</v>
      </c>
      <c r="H11" s="11" t="n">
        <v>42000</v>
      </c>
      <c r="I11" s="11" t="n">
        <v>45000</v>
      </c>
      <c r="J11" s="11" t="n">
        <v>48000</v>
      </c>
      <c r="K11" s="11" t="n">
        <v>50000</v>
      </c>
      <c r="L11" s="11" t="n">
        <v>52000</v>
      </c>
      <c r="M11" s="11" t="n">
        <v>48000</v>
      </c>
      <c r="N11" s="11" t="n">
        <v>46000</v>
      </c>
      <c r="O11" s="11" t="n">
        <v>50000</v>
      </c>
      <c r="P11" s="11" t="n">
        <v>54000</v>
      </c>
      <c r="Q11" s="25" t="n">
        <f aca="false">SUM(E11:P11)</f>
        <v>548000</v>
      </c>
    </row>
    <row r="12" customFormat="false" ht="15" hidden="false" customHeight="false" outlineLevel="0" collapsed="false">
      <c r="B12" s="23" t="s">
        <v>135</v>
      </c>
      <c r="C12" s="23"/>
      <c r="D12" s="24" t="s">
        <v>136</v>
      </c>
      <c r="E12" s="11" t="n">
        <v>25000</v>
      </c>
      <c r="F12" s="11" t="n">
        <v>0</v>
      </c>
      <c r="G12" s="11" t="n">
        <v>35000</v>
      </c>
      <c r="H12" s="11" t="n">
        <v>0</v>
      </c>
      <c r="I12" s="11" t="n">
        <v>0</v>
      </c>
      <c r="J12" s="11" t="n">
        <v>45000</v>
      </c>
      <c r="K12" s="11" t="n">
        <v>0</v>
      </c>
      <c r="L12" s="11" t="n">
        <v>30000</v>
      </c>
      <c r="M12" s="11" t="n">
        <v>0</v>
      </c>
      <c r="N12" s="11" t="n">
        <v>0</v>
      </c>
      <c r="O12" s="11" t="n">
        <v>40000</v>
      </c>
      <c r="P12" s="11" t="n">
        <v>0</v>
      </c>
      <c r="Q12" s="25" t="n">
        <f aca="false">SUM(E12:P12)</f>
        <v>175000</v>
      </c>
    </row>
    <row r="13" customFormat="false" ht="15" hidden="false" customHeight="false" outlineLevel="0" collapsed="false">
      <c r="B13" s="23" t="s">
        <v>137</v>
      </c>
      <c r="C13" s="23"/>
      <c r="D13" s="24" t="s">
        <v>138</v>
      </c>
      <c r="E13" s="11" t="n">
        <v>62000</v>
      </c>
      <c r="F13" s="11" t="n">
        <v>64000</v>
      </c>
      <c r="G13" s="11" t="n">
        <v>68000</v>
      </c>
      <c r="H13" s="11" t="n">
        <v>65000</v>
      </c>
      <c r="I13" s="11" t="n">
        <v>70000</v>
      </c>
      <c r="J13" s="11" t="n">
        <v>75000</v>
      </c>
      <c r="K13" s="11" t="n">
        <v>78000</v>
      </c>
      <c r="L13" s="11" t="n">
        <v>76000</v>
      </c>
      <c r="M13" s="11" t="n">
        <v>72000</v>
      </c>
      <c r="N13" s="11" t="n">
        <v>70000</v>
      </c>
      <c r="O13" s="11" t="n">
        <v>74000</v>
      </c>
      <c r="P13" s="11" t="n">
        <v>80000</v>
      </c>
      <c r="Q13" s="25" t="n">
        <f aca="false">SUM(E13:P13)</f>
        <v>854000</v>
      </c>
    </row>
    <row r="14" customFormat="false" ht="15" hidden="false" customHeight="false" outlineLevel="0" collapsed="false">
      <c r="B14" s="23" t="s">
        <v>139</v>
      </c>
      <c r="C14" s="23"/>
      <c r="D14" s="24" t="s">
        <v>140</v>
      </c>
      <c r="E14" s="11" t="n">
        <v>4000</v>
      </c>
      <c r="F14" s="11" t="n">
        <v>4000</v>
      </c>
      <c r="G14" s="11" t="n">
        <v>4500</v>
      </c>
      <c r="H14" s="11" t="n">
        <v>4500</v>
      </c>
      <c r="I14" s="11" t="n">
        <v>5000</v>
      </c>
      <c r="J14" s="11" t="n">
        <v>5500</v>
      </c>
      <c r="K14" s="11" t="n">
        <v>5500</v>
      </c>
      <c r="L14" s="11" t="n">
        <v>5500</v>
      </c>
      <c r="M14" s="11" t="n">
        <v>5000</v>
      </c>
      <c r="N14" s="11" t="n">
        <v>5000</v>
      </c>
      <c r="O14" s="11" t="n">
        <v>5500</v>
      </c>
      <c r="P14" s="11" t="n">
        <v>6000</v>
      </c>
      <c r="Q14" s="25" t="n">
        <f aca="false">SUM(E14:P14)</f>
        <v>60000</v>
      </c>
    </row>
    <row r="15" customFormat="false" ht="15" hidden="false" customHeight="false" outlineLevel="0" collapsed="false">
      <c r="B15" s="23" t="s">
        <v>141</v>
      </c>
      <c r="C15" s="23"/>
      <c r="D15" s="24" t="s">
        <v>142</v>
      </c>
      <c r="E15" s="11" t="n">
        <v>0</v>
      </c>
      <c r="F15" s="11" t="n">
        <v>0</v>
      </c>
      <c r="G15" s="11" t="n">
        <v>0</v>
      </c>
      <c r="H15" s="11" t="n">
        <v>0</v>
      </c>
      <c r="I15" s="11" t="n">
        <v>0</v>
      </c>
      <c r="J15" s="11" t="n">
        <v>0</v>
      </c>
      <c r="K15" s="11" t="n">
        <v>0</v>
      </c>
      <c r="L15" s="11" t="n">
        <v>0</v>
      </c>
      <c r="M15" s="11" t="n">
        <v>0</v>
      </c>
      <c r="N15" s="11" t="n">
        <v>0</v>
      </c>
      <c r="O15" s="11" t="n">
        <v>0</v>
      </c>
      <c r="P15" s="11" t="n">
        <v>0</v>
      </c>
      <c r="Q15" s="25" t="n">
        <f aca="false">SUM(E15:P15)</f>
        <v>0</v>
      </c>
    </row>
    <row r="16" customFormat="false" ht="15" hidden="false" customHeight="false" outlineLevel="0" collapsed="false">
      <c r="B16" s="23" t="s">
        <v>143</v>
      </c>
      <c r="C16" s="23"/>
      <c r="D16" s="24" t="s">
        <v>144</v>
      </c>
      <c r="E16" s="11" t="n">
        <v>0</v>
      </c>
      <c r="F16" s="11" t="n">
        <v>0</v>
      </c>
      <c r="G16" s="11" t="n">
        <v>0</v>
      </c>
      <c r="H16" s="11" t="n">
        <v>0</v>
      </c>
      <c r="I16" s="11" t="n">
        <v>0</v>
      </c>
      <c r="J16" s="11" t="n">
        <v>2000</v>
      </c>
      <c r="K16" s="11" t="n">
        <v>0</v>
      </c>
      <c r="L16" s="11" t="n">
        <v>0</v>
      </c>
      <c r="M16" s="11" t="n">
        <v>0</v>
      </c>
      <c r="N16" s="11" t="n">
        <v>0</v>
      </c>
      <c r="O16" s="11" t="n">
        <v>0</v>
      </c>
      <c r="P16" s="11" t="n">
        <v>0</v>
      </c>
      <c r="Q16" s="25" t="n">
        <f aca="false">SUM(E16:P16)</f>
        <v>2000</v>
      </c>
    </row>
    <row r="17" customFormat="false" ht="15" hidden="false" customHeight="false" outlineLevel="0" collapsed="false">
      <c r="B17" s="26" t="s">
        <v>145</v>
      </c>
      <c r="C17" s="26"/>
      <c r="D17" s="26"/>
      <c r="E17" s="25" t="n">
        <f aca="false">SUM(E10:E16)</f>
        <v>174000</v>
      </c>
      <c r="F17" s="25" t="n">
        <f aca="false">SUM(F10:F16)</f>
        <v>151000</v>
      </c>
      <c r="G17" s="25" t="n">
        <f aca="false">SUM(G10:G16)</f>
        <v>199500</v>
      </c>
      <c r="H17" s="25" t="n">
        <f aca="false">SUM(H10:H16)</f>
        <v>161500</v>
      </c>
      <c r="I17" s="25" t="n">
        <f aca="false">SUM(I10:I16)</f>
        <v>175000</v>
      </c>
      <c r="J17" s="25" t="n">
        <f aca="false">SUM(J10:J16)</f>
        <v>235500</v>
      </c>
      <c r="K17" s="25" t="n">
        <f aca="false">SUM(K10:K16)</f>
        <v>198500</v>
      </c>
      <c r="L17" s="25" t="n">
        <f aca="false">SUM(L10:L16)</f>
        <v>225500</v>
      </c>
      <c r="M17" s="25" t="n">
        <f aca="false">SUM(M10:M16)</f>
        <v>183000</v>
      </c>
      <c r="N17" s="25" t="n">
        <f aca="false">SUM(N10:N16)</f>
        <v>177000</v>
      </c>
      <c r="O17" s="25" t="n">
        <f aca="false">SUM(O10:O16)</f>
        <v>229500</v>
      </c>
      <c r="P17" s="25" t="n">
        <f aca="false">SUM(P10:P16)</f>
        <v>204000</v>
      </c>
      <c r="Q17" s="25" t="n">
        <f aca="false">SUM(Q10:Q16)</f>
        <v>2314000</v>
      </c>
    </row>
    <row r="19" customFormat="false" ht="21.75" hidden="false" customHeight="true" outlineLevel="0" collapsed="false">
      <c r="B19" s="3" t="s">
        <v>146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customFormat="false" ht="15" hidden="false" customHeight="false" outlineLevel="0" collapsed="false">
      <c r="B20" s="27" t="s">
        <v>147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</row>
    <row r="21" customFormat="false" ht="15" hidden="false" customHeight="false" outlineLevel="0" collapsed="false">
      <c r="B21" s="23" t="s">
        <v>148</v>
      </c>
      <c r="C21" s="23"/>
      <c r="D21" s="24" t="s">
        <v>149</v>
      </c>
      <c r="E21" s="11" t="n">
        <v>0</v>
      </c>
      <c r="F21" s="11" t="n">
        <v>0</v>
      </c>
      <c r="G21" s="11" t="n">
        <v>0</v>
      </c>
      <c r="H21" s="11" t="n">
        <v>95000</v>
      </c>
      <c r="I21" s="11" t="n">
        <v>0</v>
      </c>
      <c r="J21" s="11" t="n">
        <v>0</v>
      </c>
      <c r="K21" s="11" t="n">
        <v>0</v>
      </c>
      <c r="L21" s="11" t="n">
        <v>95000</v>
      </c>
      <c r="M21" s="11" t="n">
        <v>0</v>
      </c>
      <c r="N21" s="11" t="n">
        <v>0</v>
      </c>
      <c r="O21" s="11" t="n">
        <v>0</v>
      </c>
      <c r="P21" s="11" t="n">
        <v>95000</v>
      </c>
      <c r="Q21" s="25" t="n">
        <f aca="false">SUM(E21:P21)</f>
        <v>285000</v>
      </c>
    </row>
    <row r="22" customFormat="false" ht="15" hidden="false" customHeight="false" outlineLevel="0" collapsed="false">
      <c r="B22" s="23" t="s">
        <v>150</v>
      </c>
      <c r="C22" s="23"/>
      <c r="D22" s="24" t="s">
        <v>149</v>
      </c>
      <c r="E22" s="11" t="n">
        <v>0</v>
      </c>
      <c r="F22" s="11" t="n">
        <v>0</v>
      </c>
      <c r="G22" s="11" t="n">
        <v>0</v>
      </c>
      <c r="H22" s="11" t="n">
        <v>55000</v>
      </c>
      <c r="I22" s="11" t="n">
        <v>0</v>
      </c>
      <c r="J22" s="11" t="n">
        <v>0</v>
      </c>
      <c r="K22" s="11" t="n">
        <v>0</v>
      </c>
      <c r="L22" s="11" t="n">
        <v>55000</v>
      </c>
      <c r="M22" s="11" t="n">
        <v>0</v>
      </c>
      <c r="N22" s="11" t="n">
        <v>0</v>
      </c>
      <c r="O22" s="11" t="n">
        <v>0</v>
      </c>
      <c r="P22" s="11" t="n">
        <v>55000</v>
      </c>
      <c r="Q22" s="25" t="n">
        <f aca="false">SUM(E22:P22)</f>
        <v>165000</v>
      </c>
    </row>
    <row r="23" customFormat="false" ht="15" hidden="false" customHeight="false" outlineLevel="0" collapsed="false">
      <c r="B23" s="23" t="s">
        <v>151</v>
      </c>
      <c r="C23" s="23"/>
      <c r="D23" s="24" t="s">
        <v>149</v>
      </c>
      <c r="E23" s="11" t="n">
        <v>0</v>
      </c>
      <c r="F23" s="11" t="n">
        <v>0</v>
      </c>
      <c r="G23" s="11" t="n">
        <v>0</v>
      </c>
      <c r="H23" s="11" t="n">
        <v>35000</v>
      </c>
      <c r="I23" s="11" t="n">
        <v>0</v>
      </c>
      <c r="J23" s="11" t="n">
        <v>0</v>
      </c>
      <c r="K23" s="11" t="n">
        <v>0</v>
      </c>
      <c r="L23" s="11" t="n">
        <v>35000</v>
      </c>
      <c r="M23" s="11" t="n">
        <v>0</v>
      </c>
      <c r="N23" s="11" t="n">
        <v>0</v>
      </c>
      <c r="O23" s="11" t="n">
        <v>0</v>
      </c>
      <c r="P23" s="11" t="n">
        <v>35000</v>
      </c>
      <c r="Q23" s="25" t="n">
        <f aca="false">SUM(E23:P23)</f>
        <v>105000</v>
      </c>
    </row>
    <row r="24" customFormat="false" ht="15" hidden="false" customHeight="false" outlineLevel="0" collapsed="false">
      <c r="B24" s="23" t="s">
        <v>152</v>
      </c>
      <c r="C24" s="23"/>
      <c r="D24" s="24" t="s">
        <v>153</v>
      </c>
      <c r="E24" s="11" t="n">
        <v>22000</v>
      </c>
      <c r="F24" s="11" t="n">
        <v>22000</v>
      </c>
      <c r="G24" s="11" t="n">
        <v>24000</v>
      </c>
      <c r="H24" s="11" t="n">
        <v>23000</v>
      </c>
      <c r="I24" s="11" t="n">
        <v>25000</v>
      </c>
      <c r="J24" s="11" t="n">
        <v>26000</v>
      </c>
      <c r="K24" s="11" t="n">
        <v>27000</v>
      </c>
      <c r="L24" s="11" t="n">
        <v>26000</v>
      </c>
      <c r="M24" s="11" t="n">
        <v>25000</v>
      </c>
      <c r="N24" s="11" t="n">
        <v>24000</v>
      </c>
      <c r="O24" s="11" t="n">
        <v>26000</v>
      </c>
      <c r="P24" s="11" t="n">
        <v>28000</v>
      </c>
      <c r="Q24" s="25" t="n">
        <f aca="false">SUM(E24:P24)</f>
        <v>298000</v>
      </c>
    </row>
    <row r="25" customFormat="false" ht="15" hidden="false" customHeight="false" outlineLevel="0" collapsed="false">
      <c r="B25" s="23" t="s">
        <v>154</v>
      </c>
      <c r="C25" s="23"/>
      <c r="D25" s="24" t="s">
        <v>155</v>
      </c>
      <c r="E25" s="11" t="n">
        <v>6000</v>
      </c>
      <c r="F25" s="11" t="n">
        <v>4000</v>
      </c>
      <c r="G25" s="11" t="n">
        <v>6000</v>
      </c>
      <c r="H25" s="11" t="n">
        <v>4000</v>
      </c>
      <c r="I25" s="11" t="n">
        <v>6000</v>
      </c>
      <c r="J25" s="11" t="n">
        <v>4000</v>
      </c>
      <c r="K25" s="11" t="n">
        <v>6000</v>
      </c>
      <c r="L25" s="11" t="n">
        <v>4000</v>
      </c>
      <c r="M25" s="11" t="n">
        <v>6000</v>
      </c>
      <c r="N25" s="11" t="n">
        <v>4000</v>
      </c>
      <c r="O25" s="11" t="n">
        <v>6000</v>
      </c>
      <c r="P25" s="11" t="n">
        <v>4000</v>
      </c>
      <c r="Q25" s="25" t="n">
        <f aca="false">SUM(E25:P25)</f>
        <v>60000</v>
      </c>
    </row>
    <row r="26" customFormat="false" ht="15" hidden="false" customHeight="false" outlineLevel="0" collapsed="false">
      <c r="B26" s="23" t="s">
        <v>156</v>
      </c>
      <c r="C26" s="23"/>
      <c r="D26" s="24" t="s">
        <v>157</v>
      </c>
      <c r="E26" s="11" t="n">
        <v>0</v>
      </c>
      <c r="F26" s="11" t="n">
        <v>0</v>
      </c>
      <c r="G26" s="11" t="n">
        <v>28000</v>
      </c>
      <c r="H26" s="11" t="n">
        <v>0</v>
      </c>
      <c r="I26" s="11" t="n">
        <v>0</v>
      </c>
      <c r="J26" s="11" t="n">
        <v>0</v>
      </c>
      <c r="K26" s="11" t="n">
        <v>28000</v>
      </c>
      <c r="L26" s="11" t="n">
        <v>0</v>
      </c>
      <c r="M26" s="11" t="n">
        <v>0</v>
      </c>
      <c r="N26" s="11" t="n">
        <v>0</v>
      </c>
      <c r="O26" s="11" t="n">
        <v>28000</v>
      </c>
      <c r="P26" s="11" t="n">
        <v>0</v>
      </c>
      <c r="Q26" s="25" t="n">
        <f aca="false">SUM(E26:P26)</f>
        <v>84000</v>
      </c>
    </row>
    <row r="27" customFormat="false" ht="15" hidden="false" customHeight="false" outlineLevel="0" collapsed="false">
      <c r="B27" s="23" t="s">
        <v>158</v>
      </c>
      <c r="C27" s="23"/>
      <c r="D27" s="24" t="s">
        <v>159</v>
      </c>
      <c r="E27" s="11" t="n">
        <v>45000</v>
      </c>
      <c r="F27" s="11" t="n">
        <v>0</v>
      </c>
      <c r="G27" s="11" t="n">
        <v>0</v>
      </c>
      <c r="H27" s="11" t="n">
        <v>0</v>
      </c>
      <c r="I27" s="11" t="n">
        <v>45000</v>
      </c>
      <c r="J27" s="11" t="n">
        <v>0</v>
      </c>
      <c r="K27" s="11" t="n">
        <v>0</v>
      </c>
      <c r="L27" s="11" t="n">
        <v>0</v>
      </c>
      <c r="M27" s="11" t="n">
        <v>45000</v>
      </c>
      <c r="N27" s="11" t="n">
        <v>0</v>
      </c>
      <c r="O27" s="11" t="n">
        <v>0</v>
      </c>
      <c r="P27" s="11" t="n">
        <v>0</v>
      </c>
      <c r="Q27" s="25" t="n">
        <f aca="false">SUM(E27:P27)</f>
        <v>135000</v>
      </c>
    </row>
    <row r="28" customFormat="false" ht="15" hidden="false" customHeight="false" outlineLevel="0" collapsed="false">
      <c r="B28" s="23" t="s">
        <v>160</v>
      </c>
      <c r="C28" s="23"/>
      <c r="D28" s="24" t="s">
        <v>159</v>
      </c>
      <c r="E28" s="11" t="n">
        <v>55000</v>
      </c>
      <c r="F28" s="11" t="n">
        <v>0</v>
      </c>
      <c r="G28" s="11" t="n">
        <v>0</v>
      </c>
      <c r="H28" s="11" t="n">
        <v>0</v>
      </c>
      <c r="I28" s="11" t="n">
        <v>55000</v>
      </c>
      <c r="J28" s="11" t="n">
        <v>0</v>
      </c>
      <c r="K28" s="11" t="n">
        <v>0</v>
      </c>
      <c r="L28" s="11" t="n">
        <v>0</v>
      </c>
      <c r="M28" s="11" t="n">
        <v>55000</v>
      </c>
      <c r="N28" s="11" t="n">
        <v>0</v>
      </c>
      <c r="O28" s="11" t="n">
        <v>0</v>
      </c>
      <c r="P28" s="11" t="n">
        <v>0</v>
      </c>
      <c r="Q28" s="25" t="n">
        <f aca="false">SUM(E28:P28)</f>
        <v>165000</v>
      </c>
    </row>
    <row r="29" customFormat="false" ht="15" hidden="false" customHeight="false" outlineLevel="0" collapsed="false">
      <c r="B29" s="23" t="s">
        <v>161</v>
      </c>
      <c r="C29" s="23"/>
      <c r="D29" s="24" t="s">
        <v>162</v>
      </c>
      <c r="E29" s="11" t="n">
        <v>0</v>
      </c>
      <c r="F29" s="11" t="n">
        <v>0</v>
      </c>
      <c r="G29" s="11" t="n">
        <v>0</v>
      </c>
      <c r="H29" s="11" t="n">
        <v>0</v>
      </c>
      <c r="I29" s="11" t="n">
        <v>0</v>
      </c>
      <c r="J29" s="11" t="n">
        <v>0</v>
      </c>
      <c r="K29" s="11" t="n">
        <v>0</v>
      </c>
      <c r="L29" s="11" t="n">
        <v>0</v>
      </c>
      <c r="M29" s="11" t="n">
        <v>0</v>
      </c>
      <c r="N29" s="11" t="n">
        <v>0</v>
      </c>
      <c r="O29" s="11" t="n">
        <v>0</v>
      </c>
      <c r="P29" s="11" t="n">
        <v>0</v>
      </c>
      <c r="Q29" s="25" t="n">
        <f aca="false">SUM(E29:P29)</f>
        <v>0</v>
      </c>
    </row>
    <row r="30" customFormat="false" ht="15" hidden="false" customHeight="false" outlineLevel="0" collapsed="false">
      <c r="B30" s="23" t="s">
        <v>163</v>
      </c>
      <c r="C30" s="23"/>
      <c r="D30" s="24" t="s">
        <v>164</v>
      </c>
      <c r="E30" s="11" t="n">
        <v>3000</v>
      </c>
      <c r="F30" s="11" t="n">
        <v>3000</v>
      </c>
      <c r="G30" s="11" t="n">
        <v>3000</v>
      </c>
      <c r="H30" s="11" t="n">
        <v>3000</v>
      </c>
      <c r="I30" s="11" t="n">
        <v>3000</v>
      </c>
      <c r="J30" s="11" t="n">
        <v>5000</v>
      </c>
      <c r="K30" s="11" t="n">
        <v>5000</v>
      </c>
      <c r="L30" s="11" t="n">
        <v>5000</v>
      </c>
      <c r="M30" s="11" t="n">
        <v>3000</v>
      </c>
      <c r="N30" s="11" t="n">
        <v>3000</v>
      </c>
      <c r="O30" s="11" t="n">
        <v>3000</v>
      </c>
      <c r="P30" s="11" t="n">
        <v>5000</v>
      </c>
      <c r="Q30" s="25" t="n">
        <f aca="false">SUM(E30:P30)</f>
        <v>44000</v>
      </c>
    </row>
    <row r="31" customFormat="false" ht="15" hidden="false" customHeight="false" outlineLevel="0" collapsed="false">
      <c r="B31" s="23" t="s">
        <v>165</v>
      </c>
      <c r="C31" s="23"/>
      <c r="D31" s="24" t="s">
        <v>166</v>
      </c>
      <c r="E31" s="11" t="n">
        <v>4000</v>
      </c>
      <c r="F31" s="11" t="n">
        <v>2000</v>
      </c>
      <c r="G31" s="11" t="n">
        <v>3000</v>
      </c>
      <c r="H31" s="11" t="n">
        <v>2000</v>
      </c>
      <c r="I31" s="11" t="n">
        <v>4000</v>
      </c>
      <c r="J31" s="11" t="n">
        <v>2000</v>
      </c>
      <c r="K31" s="11" t="n">
        <v>3000</v>
      </c>
      <c r="L31" s="11" t="n">
        <v>2000</v>
      </c>
      <c r="M31" s="11" t="n">
        <v>4000</v>
      </c>
      <c r="N31" s="11" t="n">
        <v>2000</v>
      </c>
      <c r="O31" s="11" t="n">
        <v>3000</v>
      </c>
      <c r="P31" s="11" t="n">
        <v>2000</v>
      </c>
      <c r="Q31" s="25" t="n">
        <f aca="false">SUM(E31:P31)</f>
        <v>33000</v>
      </c>
    </row>
    <row r="32" customFormat="false" ht="15" hidden="false" customHeight="false" outlineLevel="0" collapsed="false">
      <c r="B32" s="23" t="s">
        <v>167</v>
      </c>
      <c r="C32" s="23"/>
      <c r="D32" s="24" t="s">
        <v>168</v>
      </c>
      <c r="E32" s="11" t="n">
        <v>3500</v>
      </c>
      <c r="F32" s="11" t="n">
        <v>0</v>
      </c>
      <c r="G32" s="11" t="n">
        <v>0</v>
      </c>
      <c r="H32" s="11" t="n">
        <v>0</v>
      </c>
      <c r="I32" s="11" t="n">
        <v>3500</v>
      </c>
      <c r="J32" s="11" t="n">
        <v>0</v>
      </c>
      <c r="K32" s="11" t="n">
        <v>0</v>
      </c>
      <c r="L32" s="11" t="n">
        <v>0</v>
      </c>
      <c r="M32" s="11" t="n">
        <v>3500</v>
      </c>
      <c r="N32" s="11" t="n">
        <v>0</v>
      </c>
      <c r="O32" s="11" t="n">
        <v>0</v>
      </c>
      <c r="P32" s="11" t="n">
        <v>0</v>
      </c>
      <c r="Q32" s="25" t="n">
        <f aca="false">SUM(E32:P32)</f>
        <v>10500</v>
      </c>
    </row>
    <row r="33" customFormat="false" ht="15" hidden="false" customHeight="false" outlineLevel="0" collapsed="false">
      <c r="B33" s="23" t="s">
        <v>169</v>
      </c>
      <c r="C33" s="23"/>
      <c r="D33" s="24" t="s">
        <v>170</v>
      </c>
      <c r="E33" s="11" t="n">
        <v>0</v>
      </c>
      <c r="F33" s="11" t="n">
        <v>0</v>
      </c>
      <c r="G33" s="11" t="n">
        <v>0</v>
      </c>
      <c r="H33" s="11" t="n">
        <v>0</v>
      </c>
      <c r="I33" s="11" t="n">
        <v>0</v>
      </c>
      <c r="J33" s="11" t="n">
        <v>0</v>
      </c>
      <c r="K33" s="11" t="n">
        <v>12000</v>
      </c>
      <c r="L33" s="11" t="n">
        <v>0</v>
      </c>
      <c r="M33" s="11" t="n">
        <v>0</v>
      </c>
      <c r="N33" s="11" t="n">
        <v>0</v>
      </c>
      <c r="O33" s="11" t="n">
        <v>0</v>
      </c>
      <c r="P33" s="11" t="n">
        <v>0</v>
      </c>
      <c r="Q33" s="25" t="n">
        <f aca="false">SUM(E33:P33)</f>
        <v>12000</v>
      </c>
    </row>
    <row r="34" customFormat="false" ht="15" hidden="false" customHeight="false" outlineLevel="0" collapsed="false">
      <c r="B34" s="23" t="s">
        <v>171</v>
      </c>
      <c r="C34" s="23"/>
      <c r="D34" s="24" t="s">
        <v>172</v>
      </c>
      <c r="E34" s="11" t="n">
        <v>3000</v>
      </c>
      <c r="F34" s="11" t="n">
        <v>0</v>
      </c>
      <c r="G34" s="11" t="n">
        <v>3000</v>
      </c>
      <c r="H34" s="11" t="n">
        <v>0</v>
      </c>
      <c r="I34" s="11" t="n">
        <v>3000</v>
      </c>
      <c r="J34" s="11" t="n">
        <v>0</v>
      </c>
      <c r="K34" s="11" t="n">
        <v>3000</v>
      </c>
      <c r="L34" s="11" t="n">
        <v>0</v>
      </c>
      <c r="M34" s="11" t="n">
        <v>3000</v>
      </c>
      <c r="N34" s="11" t="n">
        <v>0</v>
      </c>
      <c r="O34" s="11" t="n">
        <v>3000</v>
      </c>
      <c r="P34" s="11" t="n">
        <v>0</v>
      </c>
      <c r="Q34" s="25" t="n">
        <f aca="false">SUM(E34:P34)</f>
        <v>18000</v>
      </c>
    </row>
    <row r="35" customFormat="false" ht="15" hidden="false" customHeight="false" outlineLevel="0" collapsed="false">
      <c r="B35" s="23" t="s">
        <v>173</v>
      </c>
      <c r="C35" s="23"/>
      <c r="D35" s="24" t="s">
        <v>174</v>
      </c>
      <c r="E35" s="11" t="n">
        <v>8000</v>
      </c>
      <c r="F35" s="11" t="n">
        <v>8000</v>
      </c>
      <c r="G35" s="11" t="n">
        <v>9000</v>
      </c>
      <c r="H35" s="11" t="n">
        <v>8500</v>
      </c>
      <c r="I35" s="11" t="n">
        <v>9000</v>
      </c>
      <c r="J35" s="11" t="n">
        <v>9500</v>
      </c>
      <c r="K35" s="11" t="n">
        <v>10000</v>
      </c>
      <c r="L35" s="11" t="n">
        <v>9500</v>
      </c>
      <c r="M35" s="11" t="n">
        <v>9000</v>
      </c>
      <c r="N35" s="11" t="n">
        <v>8500</v>
      </c>
      <c r="O35" s="11" t="n">
        <v>9000</v>
      </c>
      <c r="P35" s="11" t="n">
        <v>10000</v>
      </c>
      <c r="Q35" s="25" t="n">
        <f aca="false">SUM(E35:P35)</f>
        <v>108000</v>
      </c>
    </row>
    <row r="36" customFormat="false" ht="15" hidden="false" customHeight="false" outlineLevel="0" collapsed="false">
      <c r="B36" s="27" t="s">
        <v>175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customFormat="false" ht="22.35" hidden="false" customHeight="false" outlineLevel="0" collapsed="false">
      <c r="B37" s="23" t="s">
        <v>176</v>
      </c>
      <c r="C37" s="23"/>
      <c r="D37" s="24" t="s">
        <v>177</v>
      </c>
      <c r="E37" s="11" t="n">
        <v>0</v>
      </c>
      <c r="F37" s="11" t="n">
        <v>0</v>
      </c>
      <c r="G37" s="11" t="n">
        <v>0</v>
      </c>
      <c r="H37" s="11" t="n">
        <v>0</v>
      </c>
      <c r="I37" s="11" t="n">
        <v>0</v>
      </c>
      <c r="J37" s="11" t="n">
        <v>38000</v>
      </c>
      <c r="K37" s="11" t="n">
        <v>0</v>
      </c>
      <c r="L37" s="11" t="n">
        <v>0</v>
      </c>
      <c r="M37" s="11" t="n">
        <v>0</v>
      </c>
      <c r="N37" s="11" t="n">
        <v>0</v>
      </c>
      <c r="O37" s="11" t="n">
        <v>0</v>
      </c>
      <c r="P37" s="11" t="n">
        <v>0</v>
      </c>
      <c r="Q37" s="25" t="n">
        <f aca="false">SUM(E37:P37)</f>
        <v>38000</v>
      </c>
    </row>
    <row r="38" customFormat="false" ht="15" hidden="false" customHeight="false" outlineLevel="0" collapsed="false">
      <c r="B38" s="23" t="s">
        <v>178</v>
      </c>
      <c r="C38" s="23"/>
      <c r="D38" s="24" t="s">
        <v>179</v>
      </c>
      <c r="E38" s="11" t="n">
        <v>0</v>
      </c>
      <c r="F38" s="11" t="n">
        <v>0</v>
      </c>
      <c r="G38" s="11" t="n">
        <v>0</v>
      </c>
      <c r="H38" s="11" t="n">
        <v>0</v>
      </c>
      <c r="I38" s="11" t="n">
        <v>0</v>
      </c>
      <c r="J38" s="11" t="n">
        <v>0</v>
      </c>
      <c r="K38" s="11" t="n">
        <v>0</v>
      </c>
      <c r="L38" s="11" t="n">
        <v>0</v>
      </c>
      <c r="M38" s="11" t="n">
        <v>0</v>
      </c>
      <c r="N38" s="11" t="n">
        <v>0</v>
      </c>
      <c r="O38" s="11" t="n">
        <v>0</v>
      </c>
      <c r="P38" s="11" t="n">
        <v>22000</v>
      </c>
      <c r="Q38" s="25" t="n">
        <f aca="false">SUM(E38:P38)</f>
        <v>22000</v>
      </c>
    </row>
    <row r="39" customFormat="false" ht="15" hidden="false" customHeight="false" outlineLevel="0" collapsed="false">
      <c r="B39" s="23" t="s">
        <v>180</v>
      </c>
      <c r="C39" s="23"/>
      <c r="D39" s="24" t="s">
        <v>181</v>
      </c>
      <c r="E39" s="11" t="n">
        <v>0</v>
      </c>
      <c r="F39" s="11" t="n">
        <v>0</v>
      </c>
      <c r="G39" s="11" t="n">
        <v>0</v>
      </c>
      <c r="H39" s="11" t="n">
        <v>0</v>
      </c>
      <c r="I39" s="11" t="n">
        <v>0</v>
      </c>
      <c r="J39" s="11" t="n">
        <v>0</v>
      </c>
      <c r="K39" s="11" t="n">
        <v>0</v>
      </c>
      <c r="L39" s="11" t="n">
        <v>0</v>
      </c>
      <c r="M39" s="11" t="n">
        <v>0</v>
      </c>
      <c r="N39" s="11" t="n">
        <v>0</v>
      </c>
      <c r="O39" s="11" t="n">
        <v>8000</v>
      </c>
      <c r="P39" s="11" t="n">
        <v>0</v>
      </c>
      <c r="Q39" s="25" t="n">
        <f aca="false">SUM(E39:P39)</f>
        <v>8000</v>
      </c>
    </row>
    <row r="40" customFormat="false" ht="15" hidden="false" customHeight="false" outlineLevel="0" collapsed="false">
      <c r="B40" s="23" t="s">
        <v>182</v>
      </c>
      <c r="C40" s="23"/>
      <c r="D40" s="24" t="s">
        <v>183</v>
      </c>
      <c r="E40" s="11" t="n">
        <v>0</v>
      </c>
      <c r="F40" s="11" t="n">
        <v>0</v>
      </c>
      <c r="G40" s="11" t="n">
        <v>0</v>
      </c>
      <c r="H40" s="11" t="n">
        <v>0</v>
      </c>
      <c r="I40" s="11" t="n">
        <v>0</v>
      </c>
      <c r="J40" s="11" t="n">
        <v>0</v>
      </c>
      <c r="K40" s="11" t="n">
        <v>0</v>
      </c>
      <c r="L40" s="11" t="n">
        <v>0</v>
      </c>
      <c r="M40" s="11" t="n">
        <v>0</v>
      </c>
      <c r="N40" s="11" t="n">
        <v>0</v>
      </c>
      <c r="O40" s="11" t="n">
        <v>0</v>
      </c>
      <c r="P40" s="11" t="n">
        <v>12000</v>
      </c>
      <c r="Q40" s="25" t="n">
        <f aca="false">SUM(E40:P40)</f>
        <v>12000</v>
      </c>
    </row>
    <row r="41" customFormat="false" ht="15" hidden="false" customHeight="false" outlineLevel="0" collapsed="false">
      <c r="B41" s="27" t="s">
        <v>184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customFormat="false" ht="15" hidden="false" customHeight="false" outlineLevel="0" collapsed="false">
      <c r="B42" s="23" t="s">
        <v>185</v>
      </c>
      <c r="C42" s="23"/>
      <c r="D42" s="24" t="s">
        <v>186</v>
      </c>
      <c r="E42" s="11" t="n">
        <v>18000</v>
      </c>
      <c r="F42" s="11" t="n">
        <v>0</v>
      </c>
      <c r="G42" s="11" t="n">
        <v>0</v>
      </c>
      <c r="H42" s="11" t="n">
        <v>0</v>
      </c>
      <c r="I42" s="11" t="n">
        <v>18000</v>
      </c>
      <c r="J42" s="11" t="n">
        <v>0</v>
      </c>
      <c r="K42" s="11" t="n">
        <v>0</v>
      </c>
      <c r="L42" s="11" t="n">
        <v>0</v>
      </c>
      <c r="M42" s="11" t="n">
        <v>18000</v>
      </c>
      <c r="N42" s="11" t="n">
        <v>0</v>
      </c>
      <c r="O42" s="11" t="n">
        <v>0</v>
      </c>
      <c r="P42" s="11" t="n">
        <v>0</v>
      </c>
      <c r="Q42" s="25" t="n">
        <f aca="false">SUM(E42:P42)</f>
        <v>54000</v>
      </c>
    </row>
    <row r="43" customFormat="false" ht="15" hidden="false" customHeight="false" outlineLevel="0" collapsed="false">
      <c r="B43" s="23" t="s">
        <v>187</v>
      </c>
      <c r="C43" s="23"/>
      <c r="D43" s="24" t="s">
        <v>188</v>
      </c>
      <c r="E43" s="11" t="n">
        <v>0</v>
      </c>
      <c r="F43" s="11" t="n">
        <v>0</v>
      </c>
      <c r="G43" s="11" t="n">
        <v>4500</v>
      </c>
      <c r="H43" s="11" t="n">
        <v>0</v>
      </c>
      <c r="I43" s="11" t="n">
        <v>0</v>
      </c>
      <c r="J43" s="11" t="n">
        <v>0</v>
      </c>
      <c r="K43" s="11" t="n">
        <v>4500</v>
      </c>
      <c r="L43" s="11" t="n">
        <v>0</v>
      </c>
      <c r="M43" s="11" t="n">
        <v>0</v>
      </c>
      <c r="N43" s="11" t="n">
        <v>0</v>
      </c>
      <c r="O43" s="11" t="n">
        <v>4500</v>
      </c>
      <c r="P43" s="11" t="n">
        <v>0</v>
      </c>
      <c r="Q43" s="25" t="n">
        <f aca="false">SUM(E43:P43)</f>
        <v>13500</v>
      </c>
    </row>
    <row r="44" customFormat="false" ht="15" hidden="false" customHeight="false" outlineLevel="0" collapsed="false">
      <c r="B44" s="23" t="s">
        <v>189</v>
      </c>
      <c r="C44" s="23"/>
      <c r="D44" s="24" t="s">
        <v>190</v>
      </c>
      <c r="E44" s="11" t="n">
        <v>0</v>
      </c>
      <c r="F44" s="11" t="n">
        <v>0</v>
      </c>
      <c r="G44" s="11" t="n">
        <v>0</v>
      </c>
      <c r="H44" s="11" t="n">
        <v>0</v>
      </c>
      <c r="I44" s="11" t="n">
        <v>0</v>
      </c>
      <c r="J44" s="11" t="n">
        <v>0</v>
      </c>
      <c r="K44" s="11" t="n">
        <v>0</v>
      </c>
      <c r="L44" s="11" t="n">
        <v>25000</v>
      </c>
      <c r="M44" s="11" t="n">
        <v>0</v>
      </c>
      <c r="N44" s="11" t="n">
        <v>0</v>
      </c>
      <c r="O44" s="11" t="n">
        <v>0</v>
      </c>
      <c r="P44" s="11" t="n">
        <v>0</v>
      </c>
      <c r="Q44" s="25" t="n">
        <f aca="false">SUM(E44:P44)</f>
        <v>25000</v>
      </c>
    </row>
    <row r="45" customFormat="false" ht="15" hidden="false" customHeight="false" outlineLevel="0" collapsed="false">
      <c r="B45" s="23" t="s">
        <v>191</v>
      </c>
      <c r="C45" s="23"/>
      <c r="D45" s="24" t="s">
        <v>192</v>
      </c>
      <c r="E45" s="11" t="n">
        <v>0</v>
      </c>
      <c r="F45" s="11" t="n">
        <v>0</v>
      </c>
      <c r="G45" s="11" t="n">
        <v>0</v>
      </c>
      <c r="H45" s="11" t="n">
        <v>0</v>
      </c>
      <c r="I45" s="11" t="n">
        <v>0</v>
      </c>
      <c r="J45" s="11" t="n">
        <v>0</v>
      </c>
      <c r="K45" s="11" t="n">
        <v>0</v>
      </c>
      <c r="L45" s="11" t="n">
        <v>0</v>
      </c>
      <c r="M45" s="11" t="n">
        <v>0</v>
      </c>
      <c r="N45" s="11" t="n">
        <v>0</v>
      </c>
      <c r="O45" s="11" t="n">
        <v>0</v>
      </c>
      <c r="P45" s="11" t="n">
        <v>0</v>
      </c>
      <c r="Q45" s="25" t="n">
        <f aca="false">SUM(E45:P45)</f>
        <v>0</v>
      </c>
    </row>
    <row r="46" customFormat="false" ht="15" hidden="false" customHeight="false" outlineLevel="0" collapsed="false">
      <c r="B46" s="23" t="s">
        <v>193</v>
      </c>
      <c r="C46" s="23"/>
      <c r="D46" s="24" t="s">
        <v>194</v>
      </c>
      <c r="E46" s="11" t="n">
        <v>0</v>
      </c>
      <c r="F46" s="11" t="n">
        <v>0</v>
      </c>
      <c r="G46" s="11" t="n">
        <v>0</v>
      </c>
      <c r="H46" s="11" t="n">
        <v>0</v>
      </c>
      <c r="I46" s="11" t="n">
        <v>0</v>
      </c>
      <c r="J46" s="11" t="n">
        <v>0</v>
      </c>
      <c r="K46" s="11" t="n">
        <v>0</v>
      </c>
      <c r="L46" s="11" t="n">
        <v>0</v>
      </c>
      <c r="M46" s="11" t="n">
        <v>0</v>
      </c>
      <c r="N46" s="11" t="n">
        <v>0</v>
      </c>
      <c r="O46" s="11" t="n">
        <v>0</v>
      </c>
      <c r="P46" s="11" t="n">
        <v>0</v>
      </c>
      <c r="Q46" s="25" t="n">
        <f aca="false">SUM(E46:P46)</f>
        <v>0</v>
      </c>
    </row>
    <row r="47" customFormat="false" ht="15" hidden="false" customHeight="false" outlineLevel="0" collapsed="false">
      <c r="B47" s="26" t="s">
        <v>195</v>
      </c>
      <c r="C47" s="26"/>
      <c r="D47" s="26"/>
      <c r="E47" s="25" t="n">
        <f aca="false">SUM(E21:E35)+SUM(E37:E40)+SUM(E42:E46)</f>
        <v>167500</v>
      </c>
      <c r="F47" s="25" t="n">
        <f aca="false">SUM(F21:F35)+SUM(F37:F40)+SUM(F42:F46)</f>
        <v>39000</v>
      </c>
      <c r="G47" s="25" t="n">
        <f aca="false">SUM(G21:G35)+SUM(G37:G40)+SUM(G42:G46)</f>
        <v>80500</v>
      </c>
      <c r="H47" s="25" t="n">
        <f aca="false">SUM(H21:H35)+SUM(H37:H40)+SUM(H42:H46)</f>
        <v>225500</v>
      </c>
      <c r="I47" s="25" t="n">
        <f aca="false">SUM(I21:I35)+SUM(I37:I40)+SUM(I42:I46)</f>
        <v>171500</v>
      </c>
      <c r="J47" s="25" t="n">
        <f aca="false">SUM(J21:J35)+SUM(J37:J40)+SUM(J42:J46)</f>
        <v>84500</v>
      </c>
      <c r="K47" s="25" t="n">
        <f aca="false">SUM(K21:K35)+SUM(K37:K40)+SUM(K42:K46)</f>
        <v>98500</v>
      </c>
      <c r="L47" s="25" t="n">
        <f aca="false">SUM(L21:L35)+SUM(L37:L40)+SUM(L42:L46)</f>
        <v>256500</v>
      </c>
      <c r="M47" s="25" t="n">
        <f aca="false">SUM(M21:M35)+SUM(M37:M40)+SUM(M42:M46)</f>
        <v>171500</v>
      </c>
      <c r="N47" s="25" t="n">
        <f aca="false">SUM(N21:N35)+SUM(N37:N40)+SUM(N42:N46)</f>
        <v>41500</v>
      </c>
      <c r="O47" s="25" t="n">
        <f aca="false">SUM(O21:O35)+SUM(O37:O40)+SUM(O42:O46)</f>
        <v>90500</v>
      </c>
      <c r="P47" s="25" t="n">
        <f aca="false">SUM(P21:P35)+SUM(P37:P40)+SUM(P42:P46)</f>
        <v>268000</v>
      </c>
      <c r="Q47" s="25" t="n">
        <f aca="false">SUM(Q21:Q35)+SUM(Q37:Q40)+SUM(Q42:Q46)</f>
        <v>1695000</v>
      </c>
    </row>
    <row r="49" customFormat="false" ht="15" hidden="false" customHeight="false" outlineLevel="0" collapsed="false">
      <c r="B49" s="21" t="s">
        <v>196</v>
      </c>
      <c r="C49" s="21"/>
      <c r="D49" s="21"/>
      <c r="E49" s="15" t="n">
        <f aca="false">E17-E47</f>
        <v>6500</v>
      </c>
      <c r="F49" s="15" t="n">
        <f aca="false">F17-F47</f>
        <v>112000</v>
      </c>
      <c r="G49" s="15" t="n">
        <f aca="false">G17-G47</f>
        <v>119000</v>
      </c>
      <c r="H49" s="15" t="n">
        <f aca="false">H17-H47</f>
        <v>-64000</v>
      </c>
      <c r="I49" s="15" t="n">
        <f aca="false">I17-I47</f>
        <v>3500</v>
      </c>
      <c r="J49" s="15" t="n">
        <f aca="false">J17-J47</f>
        <v>151000</v>
      </c>
      <c r="K49" s="15" t="n">
        <f aca="false">K17-K47</f>
        <v>100000</v>
      </c>
      <c r="L49" s="15" t="n">
        <f aca="false">L17-L47</f>
        <v>-31000</v>
      </c>
      <c r="M49" s="15" t="n">
        <f aca="false">M17-M47</f>
        <v>11500</v>
      </c>
      <c r="N49" s="15" t="n">
        <f aca="false">N17-N47</f>
        <v>135500</v>
      </c>
      <c r="O49" s="15" t="n">
        <f aca="false">O17-O47</f>
        <v>139000</v>
      </c>
      <c r="P49" s="15" t="n">
        <f aca="false">P17-P47</f>
        <v>-64000</v>
      </c>
      <c r="Q49" s="15" t="n">
        <f aca="false">Q17-Q47</f>
        <v>619000</v>
      </c>
    </row>
    <row r="50" customFormat="false" ht="15" hidden="false" customHeight="false" outlineLevel="0" collapsed="false">
      <c r="B50" s="21" t="s">
        <v>197</v>
      </c>
      <c r="C50" s="21"/>
      <c r="D50" s="21"/>
      <c r="E50" s="15" t="n">
        <f aca="false">E7+E49</f>
        <v>1731500</v>
      </c>
      <c r="F50" s="15" t="n">
        <f aca="false">F7+F49</f>
        <v>1843500</v>
      </c>
      <c r="G50" s="15" t="n">
        <f aca="false">G7+G49</f>
        <v>1962500</v>
      </c>
      <c r="H50" s="15" t="n">
        <f aca="false">H7+H49</f>
        <v>1898500</v>
      </c>
      <c r="I50" s="15" t="n">
        <f aca="false">I7+I49</f>
        <v>1902000</v>
      </c>
      <c r="J50" s="15" t="n">
        <f aca="false">J7+J49</f>
        <v>2053000</v>
      </c>
      <c r="K50" s="15" t="n">
        <f aca="false">K7+K49</f>
        <v>2153000</v>
      </c>
      <c r="L50" s="15" t="n">
        <f aca="false">L7+L49</f>
        <v>2122000</v>
      </c>
      <c r="M50" s="15" t="n">
        <f aca="false">M7+M49</f>
        <v>2133500</v>
      </c>
      <c r="N50" s="15" t="n">
        <f aca="false">N7+N49</f>
        <v>2269000</v>
      </c>
      <c r="O50" s="15" t="n">
        <f aca="false">O7+O49</f>
        <v>2408000</v>
      </c>
      <c r="P50" s="15" t="n">
        <f aca="false">P7+P49</f>
        <v>2344000</v>
      </c>
      <c r="Q50" s="15" t="n">
        <f aca="false">P50</f>
        <v>2344000</v>
      </c>
    </row>
    <row r="52" customFormat="false" ht="15" hidden="false" customHeight="false" outlineLevel="0" collapsed="false">
      <c r="B52" s="28" t="s">
        <v>198</v>
      </c>
      <c r="C52" s="28"/>
      <c r="D52" s="28"/>
      <c r="E52" s="29" t="n">
        <f aca="false">Assumptions!G17</f>
        <v>575000</v>
      </c>
      <c r="F52" s="29" t="n">
        <f aca="false">Assumptions!G17</f>
        <v>575000</v>
      </c>
      <c r="G52" s="29" t="n">
        <f aca="false">Assumptions!G17</f>
        <v>575000</v>
      </c>
      <c r="H52" s="29" t="n">
        <f aca="false">Assumptions!G17</f>
        <v>575000</v>
      </c>
      <c r="I52" s="29" t="n">
        <f aca="false">Assumptions!G17</f>
        <v>575000</v>
      </c>
      <c r="J52" s="29" t="n">
        <f aca="false">Assumptions!G17</f>
        <v>575000</v>
      </c>
      <c r="K52" s="29" t="n">
        <f aca="false">Assumptions!G17</f>
        <v>575000</v>
      </c>
      <c r="L52" s="29" t="n">
        <f aca="false">Assumptions!G17</f>
        <v>575000</v>
      </c>
      <c r="M52" s="29" t="n">
        <f aca="false">Assumptions!G17</f>
        <v>575000</v>
      </c>
      <c r="N52" s="29" t="n">
        <f aca="false">Assumptions!G17</f>
        <v>575000</v>
      </c>
      <c r="O52" s="29" t="n">
        <f aca="false">Assumptions!G17</f>
        <v>575000</v>
      </c>
      <c r="P52" s="29" t="n">
        <f aca="false">Assumptions!G17</f>
        <v>575000</v>
      </c>
      <c r="Q52" s="30"/>
    </row>
    <row r="53" customFormat="false" ht="15" hidden="false" customHeight="false" outlineLevel="0" collapsed="false">
      <c r="B53" s="28" t="s">
        <v>199</v>
      </c>
      <c r="C53" s="28"/>
      <c r="D53" s="28"/>
      <c r="E53" s="31" t="n">
        <f aca="false">E50-E52</f>
        <v>1156500</v>
      </c>
      <c r="F53" s="31" t="n">
        <f aca="false">F50-F52</f>
        <v>1268500</v>
      </c>
      <c r="G53" s="31" t="n">
        <f aca="false">G50-G52</f>
        <v>1387500</v>
      </c>
      <c r="H53" s="31" t="n">
        <f aca="false">H50-H52</f>
        <v>1323500</v>
      </c>
      <c r="I53" s="31" t="n">
        <f aca="false">I50-I52</f>
        <v>1327000</v>
      </c>
      <c r="J53" s="31" t="n">
        <f aca="false">J50-J52</f>
        <v>1478000</v>
      </c>
      <c r="K53" s="31" t="n">
        <f aca="false">K50-K52</f>
        <v>1578000</v>
      </c>
      <c r="L53" s="31" t="n">
        <f aca="false">L50-L52</f>
        <v>1547000</v>
      </c>
      <c r="M53" s="31" t="n">
        <f aca="false">M50-M52</f>
        <v>1558500</v>
      </c>
      <c r="N53" s="31" t="n">
        <f aca="false">N50-N52</f>
        <v>1694000</v>
      </c>
      <c r="O53" s="31" t="n">
        <f aca="false">O50-O52</f>
        <v>1833000</v>
      </c>
      <c r="P53" s="31" t="n">
        <f aca="false">P50-P52</f>
        <v>1769000</v>
      </c>
      <c r="Q53" s="30"/>
    </row>
    <row r="54" customFormat="false" ht="15" hidden="false" customHeight="false" outlineLevel="0" collapsed="false">
      <c r="B54" s="28" t="s">
        <v>200</v>
      </c>
      <c r="C54" s="28"/>
      <c r="D54" s="28"/>
      <c r="E54" s="32" t="str">
        <f aca="false">IF(E53&lt;0,"BREACH",IF(E53&lt;(E52*0.2),"WATCH","OK"))</f>
        <v>OK</v>
      </c>
      <c r="F54" s="32" t="str">
        <f aca="false">IF(F53&lt;0,"BREACH",IF(F53&lt;(F52*0.2),"WATCH","OK"))</f>
        <v>OK</v>
      </c>
      <c r="G54" s="32" t="str">
        <f aca="false">IF(G53&lt;0,"BREACH",IF(G53&lt;(G52*0.2),"WATCH","OK"))</f>
        <v>OK</v>
      </c>
      <c r="H54" s="32" t="str">
        <f aca="false">IF(H53&lt;0,"BREACH",IF(H53&lt;(H52*0.2),"WATCH","OK"))</f>
        <v>OK</v>
      </c>
      <c r="I54" s="32" t="str">
        <f aca="false">IF(I53&lt;0,"BREACH",IF(I53&lt;(I52*0.2),"WATCH","OK"))</f>
        <v>OK</v>
      </c>
      <c r="J54" s="32" t="str">
        <f aca="false">IF(J53&lt;0,"BREACH",IF(J53&lt;(J52*0.2),"WATCH","OK"))</f>
        <v>OK</v>
      </c>
      <c r="K54" s="32" t="str">
        <f aca="false">IF(K53&lt;0,"BREACH",IF(K53&lt;(K52*0.2),"WATCH","OK"))</f>
        <v>OK</v>
      </c>
      <c r="L54" s="32" t="str">
        <f aca="false">IF(L53&lt;0,"BREACH",IF(L53&lt;(L52*0.2),"WATCH","OK"))</f>
        <v>OK</v>
      </c>
      <c r="M54" s="32" t="str">
        <f aca="false">IF(M53&lt;0,"BREACH",IF(M53&lt;(M52*0.2),"WATCH","OK"))</f>
        <v>OK</v>
      </c>
      <c r="N54" s="32" t="str">
        <f aca="false">IF(N53&lt;0,"BREACH",IF(N53&lt;(N52*0.2),"WATCH","OK"))</f>
        <v>OK</v>
      </c>
      <c r="O54" s="32" t="str">
        <f aca="false">IF(O53&lt;0,"BREACH",IF(O53&lt;(O52*0.2),"WATCH","OK"))</f>
        <v>OK</v>
      </c>
      <c r="P54" s="32" t="str">
        <f aca="false">IF(P53&lt;0,"BREACH",IF(P53&lt;(P52*0.2),"WATCH","OK"))</f>
        <v>OK</v>
      </c>
    </row>
  </sheetData>
  <mergeCells count="48">
    <mergeCell ref="B2:P2"/>
    <mergeCell ref="B3:P3"/>
    <mergeCell ref="B5:C5"/>
    <mergeCell ref="B6:D6"/>
    <mergeCell ref="B7:D7"/>
    <mergeCell ref="B9:Q9"/>
    <mergeCell ref="B10:C10"/>
    <mergeCell ref="B11:C11"/>
    <mergeCell ref="B12:C12"/>
    <mergeCell ref="B13:C13"/>
    <mergeCell ref="B14:C14"/>
    <mergeCell ref="B15:C15"/>
    <mergeCell ref="B16:C16"/>
    <mergeCell ref="B17:D17"/>
    <mergeCell ref="B19:Q19"/>
    <mergeCell ref="B20:Q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Q36"/>
    <mergeCell ref="B37:C37"/>
    <mergeCell ref="B38:C38"/>
    <mergeCell ref="B39:C39"/>
    <mergeCell ref="B40:C40"/>
    <mergeCell ref="B41:Q41"/>
    <mergeCell ref="B42:C42"/>
    <mergeCell ref="B43:C43"/>
    <mergeCell ref="B44:C44"/>
    <mergeCell ref="B45:C45"/>
    <mergeCell ref="B46:C46"/>
    <mergeCell ref="B47:D47"/>
    <mergeCell ref="B49:D49"/>
    <mergeCell ref="B50:D50"/>
    <mergeCell ref="B52:D52"/>
    <mergeCell ref="B53:D53"/>
    <mergeCell ref="B54:D54"/>
  </mergeCells>
  <conditionalFormatting sqref="E54:P54">
    <cfRule type="cellIs" priority="2" operator="equal" aboveAverage="0" equalAverage="0" bottom="0" percent="0" rank="0" text="" dxfId="0">
      <formula>"BREACH"</formula>
    </cfRule>
    <cfRule type="cellIs" priority="3" operator="equal" aboveAverage="0" equalAverage="0" bottom="0" percent="0" rank="0" text="" dxfId="1">
      <formula>"WATCH"</formula>
    </cfRule>
    <cfRule type="cellIs" priority="4" operator="equal" aboveAverage="0" equalAverage="0" bottom="0" percent="0" rank="0" text="" dxfId="2">
      <formula>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Q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6"/>
    <col collapsed="false" customWidth="true" hidden="false" outlineLevel="0" max="3" min="3" style="0" width="26"/>
    <col collapsed="false" customWidth="true" hidden="false" outlineLevel="0" max="4" min="4" style="0" width="14"/>
    <col collapsed="false" customWidth="true" hidden="false" outlineLevel="0" max="16" min="5" style="0" width="11"/>
    <col collapsed="false" customWidth="true" hidden="false" outlineLevel="0" max="17" min="17" style="0" width="14"/>
  </cols>
  <sheetData>
    <row r="2" customFormat="false" ht="27.75" hidden="false" customHeight="true" outlineLevel="0" collapsed="false">
      <c r="B2" s="1" t="s">
        <v>201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5" hidden="false" customHeight="false" outlineLevel="0" collapsed="false">
      <c r="B3" s="2" t="s">
        <v>202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customFormat="false" ht="31.5" hidden="false" customHeight="true" outlineLevel="0" collapsed="false">
      <c r="B5" s="9" t="s">
        <v>203</v>
      </c>
      <c r="C5" s="9" t="s">
        <v>204</v>
      </c>
      <c r="D5" s="9" t="s">
        <v>83</v>
      </c>
      <c r="E5" s="20" t="n">
        <v>46160</v>
      </c>
      <c r="F5" s="20" t="n">
        <v>46167</v>
      </c>
      <c r="G5" s="20" t="n">
        <v>46174</v>
      </c>
      <c r="H5" s="20" t="n">
        <v>46181</v>
      </c>
      <c r="I5" s="20" t="n">
        <v>46188</v>
      </c>
      <c r="J5" s="20" t="n">
        <v>46195</v>
      </c>
      <c r="K5" s="20" t="n">
        <v>46202</v>
      </c>
      <c r="L5" s="20" t="n">
        <v>46209</v>
      </c>
      <c r="M5" s="20" t="n">
        <v>46216</v>
      </c>
      <c r="N5" s="20" t="n">
        <v>46223</v>
      </c>
      <c r="O5" s="20" t="n">
        <v>46230</v>
      </c>
      <c r="P5" s="20" t="n">
        <v>46237</v>
      </c>
      <c r="Q5" s="9" t="s">
        <v>116</v>
      </c>
    </row>
    <row r="6" customFormat="false" ht="15" hidden="false" customHeight="false" outlineLevel="0" collapsed="false">
      <c r="B6" s="33" t="s">
        <v>87</v>
      </c>
      <c r="C6" s="33" t="s">
        <v>205</v>
      </c>
      <c r="D6" s="33" t="s">
        <v>206</v>
      </c>
      <c r="E6" s="11" t="n">
        <v>12000</v>
      </c>
      <c r="F6" s="11" t="n">
        <v>13000</v>
      </c>
      <c r="G6" s="11" t="n">
        <v>14000</v>
      </c>
      <c r="H6" s="11" t="n">
        <v>13500</v>
      </c>
      <c r="I6" s="11" t="n">
        <v>15000</v>
      </c>
      <c r="J6" s="11" t="n">
        <v>16000</v>
      </c>
      <c r="K6" s="11" t="n">
        <v>17500</v>
      </c>
      <c r="L6" s="11" t="n">
        <v>17000</v>
      </c>
      <c r="M6" s="11" t="n">
        <v>16000</v>
      </c>
      <c r="N6" s="11" t="n">
        <v>15000</v>
      </c>
      <c r="O6" s="11" t="n">
        <v>16000</v>
      </c>
      <c r="P6" s="11" t="n">
        <v>17000</v>
      </c>
      <c r="Q6" s="25" t="n">
        <f aca="false">SUM(E6:P6)</f>
        <v>182000</v>
      </c>
    </row>
    <row r="7" customFormat="false" ht="15" hidden="false" customHeight="false" outlineLevel="0" collapsed="false">
      <c r="B7" s="33" t="s">
        <v>87</v>
      </c>
      <c r="C7" s="33" t="s">
        <v>207</v>
      </c>
      <c r="D7" s="33" t="s">
        <v>206</v>
      </c>
      <c r="E7" s="11" t="n">
        <v>8000</v>
      </c>
      <c r="F7" s="11" t="n">
        <v>8500</v>
      </c>
      <c r="G7" s="11" t="n">
        <v>9000</v>
      </c>
      <c r="H7" s="11" t="n">
        <v>9000</v>
      </c>
      <c r="I7" s="11" t="n">
        <v>10000</v>
      </c>
      <c r="J7" s="11" t="n">
        <v>11000</v>
      </c>
      <c r="K7" s="11" t="n">
        <v>12000</v>
      </c>
      <c r="L7" s="11" t="n">
        <v>11500</v>
      </c>
      <c r="M7" s="11" t="n">
        <v>11000</v>
      </c>
      <c r="N7" s="11" t="n">
        <v>10500</v>
      </c>
      <c r="O7" s="11" t="n">
        <v>11000</v>
      </c>
      <c r="P7" s="11" t="n">
        <v>12000</v>
      </c>
      <c r="Q7" s="25" t="n">
        <f aca="false">SUM(E7:P7)</f>
        <v>123500</v>
      </c>
    </row>
    <row r="8" customFormat="false" ht="15" hidden="false" customHeight="false" outlineLevel="0" collapsed="false">
      <c r="B8" s="33" t="s">
        <v>87</v>
      </c>
      <c r="C8" s="33" t="s">
        <v>208</v>
      </c>
      <c r="D8" s="33" t="s">
        <v>206</v>
      </c>
      <c r="E8" s="11" t="n">
        <v>14000</v>
      </c>
      <c r="F8" s="11" t="n">
        <v>13000</v>
      </c>
      <c r="G8" s="11" t="n">
        <v>15000</v>
      </c>
      <c r="H8" s="11" t="n">
        <v>16000</v>
      </c>
      <c r="I8" s="11" t="n">
        <v>17000</v>
      </c>
      <c r="J8" s="11" t="n">
        <v>18000</v>
      </c>
      <c r="K8" s="11" t="n">
        <v>19000</v>
      </c>
      <c r="L8" s="11" t="n">
        <v>20000</v>
      </c>
      <c r="M8" s="11" t="n">
        <v>18000</v>
      </c>
      <c r="N8" s="11" t="n">
        <v>17000</v>
      </c>
      <c r="O8" s="11" t="n">
        <v>19000</v>
      </c>
      <c r="P8" s="11" t="n">
        <v>20500</v>
      </c>
      <c r="Q8" s="25" t="n">
        <f aca="false">SUM(E8:P8)</f>
        <v>206500</v>
      </c>
    </row>
    <row r="9" customFormat="false" ht="15" hidden="false" customHeight="false" outlineLevel="0" collapsed="false">
      <c r="B9" s="33" t="s">
        <v>87</v>
      </c>
      <c r="C9" s="33" t="s">
        <v>209</v>
      </c>
      <c r="D9" s="33" t="s">
        <v>206</v>
      </c>
      <c r="E9" s="11" t="n">
        <v>6000</v>
      </c>
      <c r="F9" s="11" t="n">
        <v>5500</v>
      </c>
      <c r="G9" s="11" t="n">
        <v>6500</v>
      </c>
      <c r="H9" s="11" t="n">
        <v>7000</v>
      </c>
      <c r="I9" s="11" t="n">
        <v>7500</v>
      </c>
      <c r="J9" s="11" t="n">
        <v>8000</v>
      </c>
      <c r="K9" s="11" t="n">
        <v>8500</v>
      </c>
      <c r="L9" s="11" t="n">
        <v>9000</v>
      </c>
      <c r="M9" s="11" t="n">
        <v>8000</v>
      </c>
      <c r="N9" s="11" t="n">
        <v>7500</v>
      </c>
      <c r="O9" s="11" t="n">
        <v>8500</v>
      </c>
      <c r="P9" s="11" t="n">
        <v>9000</v>
      </c>
      <c r="Q9" s="25" t="n">
        <f aca="false">SUM(E9:P9)</f>
        <v>91000</v>
      </c>
    </row>
    <row r="10" customFormat="false" ht="15" hidden="false" customHeight="false" outlineLevel="0" collapsed="false">
      <c r="B10" s="33" t="s">
        <v>87</v>
      </c>
      <c r="C10" s="33" t="s">
        <v>210</v>
      </c>
      <c r="D10" s="33" t="s">
        <v>211</v>
      </c>
      <c r="E10" s="11" t="n">
        <v>10000</v>
      </c>
      <c r="F10" s="11" t="n">
        <v>0</v>
      </c>
      <c r="G10" s="11" t="n">
        <v>15000</v>
      </c>
      <c r="H10" s="11" t="n">
        <v>0</v>
      </c>
      <c r="I10" s="11" t="n">
        <v>0</v>
      </c>
      <c r="J10" s="11" t="n">
        <v>20000</v>
      </c>
      <c r="K10" s="11" t="n">
        <v>0</v>
      </c>
      <c r="L10" s="11" t="n">
        <v>12000</v>
      </c>
      <c r="M10" s="11" t="n">
        <v>0</v>
      </c>
      <c r="N10" s="11" t="n">
        <v>0</v>
      </c>
      <c r="O10" s="11" t="n">
        <v>18000</v>
      </c>
      <c r="P10" s="11" t="n">
        <v>0</v>
      </c>
      <c r="Q10" s="25" t="n">
        <f aca="false">SUM(E10:P10)</f>
        <v>75000</v>
      </c>
    </row>
    <row r="11" customFormat="false" ht="15" hidden="false" customHeight="false" outlineLevel="0" collapsed="false">
      <c r="B11" s="33" t="s">
        <v>91</v>
      </c>
      <c r="C11" s="33" t="s">
        <v>205</v>
      </c>
      <c r="D11" s="33" t="s">
        <v>206</v>
      </c>
      <c r="E11" s="11" t="n">
        <v>15000</v>
      </c>
      <c r="F11" s="11" t="n">
        <v>16000</v>
      </c>
      <c r="G11" s="11" t="n">
        <v>17000</v>
      </c>
      <c r="H11" s="11" t="n">
        <v>16500</v>
      </c>
      <c r="I11" s="11" t="n">
        <v>18000</v>
      </c>
      <c r="J11" s="11" t="n">
        <v>19000</v>
      </c>
      <c r="K11" s="11" t="n">
        <v>20500</v>
      </c>
      <c r="L11" s="11" t="n">
        <v>20000</v>
      </c>
      <c r="M11" s="11" t="n">
        <v>18500</v>
      </c>
      <c r="N11" s="11" t="n">
        <v>18000</v>
      </c>
      <c r="O11" s="11" t="n">
        <v>19500</v>
      </c>
      <c r="P11" s="11" t="n">
        <v>20500</v>
      </c>
      <c r="Q11" s="25" t="n">
        <f aca="false">SUM(E11:P11)</f>
        <v>218500</v>
      </c>
    </row>
    <row r="12" customFormat="false" ht="15" hidden="false" customHeight="false" outlineLevel="0" collapsed="false">
      <c r="B12" s="33" t="s">
        <v>91</v>
      </c>
      <c r="C12" s="33" t="s">
        <v>207</v>
      </c>
      <c r="D12" s="33" t="s">
        <v>206</v>
      </c>
      <c r="E12" s="11" t="n">
        <v>10000</v>
      </c>
      <c r="F12" s="11" t="n">
        <v>10500</v>
      </c>
      <c r="G12" s="11" t="n">
        <v>12000</v>
      </c>
      <c r="H12" s="11" t="n">
        <v>11000</v>
      </c>
      <c r="I12" s="11" t="n">
        <v>12000</v>
      </c>
      <c r="J12" s="11" t="n">
        <v>14000</v>
      </c>
      <c r="K12" s="11" t="n">
        <v>15000</v>
      </c>
      <c r="L12" s="11" t="n">
        <v>14000</v>
      </c>
      <c r="M12" s="11" t="n">
        <v>12500</v>
      </c>
      <c r="N12" s="11" t="n">
        <v>12500</v>
      </c>
      <c r="O12" s="11" t="n">
        <v>13500</v>
      </c>
      <c r="P12" s="11" t="n">
        <v>14500</v>
      </c>
      <c r="Q12" s="25" t="n">
        <f aca="false">SUM(E12:P12)</f>
        <v>151500</v>
      </c>
    </row>
    <row r="13" customFormat="false" ht="15" hidden="false" customHeight="false" outlineLevel="0" collapsed="false">
      <c r="B13" s="33" t="s">
        <v>91</v>
      </c>
      <c r="C13" s="33" t="s">
        <v>208</v>
      </c>
      <c r="D13" s="33" t="s">
        <v>206</v>
      </c>
      <c r="E13" s="11" t="n">
        <v>12000</v>
      </c>
      <c r="F13" s="11" t="n">
        <v>11500</v>
      </c>
      <c r="G13" s="11" t="n">
        <v>13000</v>
      </c>
      <c r="H13" s="11" t="n">
        <v>13500</v>
      </c>
      <c r="I13" s="11" t="n">
        <v>14500</v>
      </c>
      <c r="J13" s="11" t="n">
        <v>15500</v>
      </c>
      <c r="K13" s="11" t="n">
        <v>16500</v>
      </c>
      <c r="L13" s="11" t="n">
        <v>17000</v>
      </c>
      <c r="M13" s="11" t="n">
        <v>15500</v>
      </c>
      <c r="N13" s="11" t="n">
        <v>14500</v>
      </c>
      <c r="O13" s="11" t="n">
        <v>16000</v>
      </c>
      <c r="P13" s="11" t="n">
        <v>17500</v>
      </c>
      <c r="Q13" s="25" t="n">
        <f aca="false">SUM(E13:P13)</f>
        <v>177000</v>
      </c>
    </row>
    <row r="14" customFormat="false" ht="15" hidden="false" customHeight="false" outlineLevel="0" collapsed="false">
      <c r="B14" s="33" t="s">
        <v>91</v>
      </c>
      <c r="C14" s="33" t="s">
        <v>212</v>
      </c>
      <c r="D14" s="33" t="s">
        <v>206</v>
      </c>
      <c r="E14" s="11" t="n">
        <v>6000</v>
      </c>
      <c r="F14" s="11" t="n">
        <v>5000</v>
      </c>
      <c r="G14" s="11" t="n">
        <v>5500</v>
      </c>
      <c r="H14" s="11" t="n">
        <v>5500</v>
      </c>
      <c r="I14" s="11" t="n">
        <v>6000</v>
      </c>
      <c r="J14" s="11" t="n">
        <v>6500</v>
      </c>
      <c r="K14" s="11" t="n">
        <v>6000</v>
      </c>
      <c r="L14" s="11" t="n">
        <v>6000</v>
      </c>
      <c r="M14" s="11" t="n">
        <v>6500</v>
      </c>
      <c r="N14" s="11" t="n">
        <v>7000</v>
      </c>
      <c r="O14" s="11" t="n">
        <v>6500</v>
      </c>
      <c r="P14" s="11" t="n">
        <v>7000</v>
      </c>
      <c r="Q14" s="25" t="n">
        <f aca="false">SUM(E14:P14)</f>
        <v>73500</v>
      </c>
    </row>
    <row r="15" customFormat="false" ht="15" hidden="false" customHeight="false" outlineLevel="0" collapsed="false">
      <c r="B15" s="33" t="s">
        <v>91</v>
      </c>
      <c r="C15" s="33" t="s">
        <v>213</v>
      </c>
      <c r="D15" s="33" t="s">
        <v>214</v>
      </c>
      <c r="E15" s="11" t="n">
        <v>15000</v>
      </c>
      <c r="F15" s="11" t="n">
        <v>0</v>
      </c>
      <c r="G15" s="11" t="n">
        <v>20000</v>
      </c>
      <c r="H15" s="11" t="n">
        <v>0</v>
      </c>
      <c r="I15" s="11" t="n">
        <v>0</v>
      </c>
      <c r="J15" s="11" t="n">
        <v>25000</v>
      </c>
      <c r="K15" s="11" t="n">
        <v>0</v>
      </c>
      <c r="L15" s="11" t="n">
        <v>18000</v>
      </c>
      <c r="M15" s="11" t="n">
        <v>0</v>
      </c>
      <c r="N15" s="11" t="n">
        <v>0</v>
      </c>
      <c r="O15" s="11" t="n">
        <v>22000</v>
      </c>
      <c r="P15" s="11" t="n">
        <v>0</v>
      </c>
      <c r="Q15" s="25" t="n">
        <f aca="false">SUM(E15:P15)</f>
        <v>100000</v>
      </c>
    </row>
    <row r="16" customFormat="false" ht="15" hidden="false" customHeight="false" outlineLevel="0" collapsed="false">
      <c r="B16" s="33" t="s">
        <v>94</v>
      </c>
      <c r="C16" s="33" t="s">
        <v>215</v>
      </c>
      <c r="D16" s="33" t="s">
        <v>95</v>
      </c>
      <c r="E16" s="11" t="n">
        <v>25000</v>
      </c>
      <c r="F16" s="11" t="n">
        <v>26000</v>
      </c>
      <c r="G16" s="11" t="n">
        <v>28000</v>
      </c>
      <c r="H16" s="11" t="n">
        <v>27000</v>
      </c>
      <c r="I16" s="11" t="n">
        <v>29000</v>
      </c>
      <c r="J16" s="11" t="n">
        <v>31000</v>
      </c>
      <c r="K16" s="11" t="n">
        <v>32000</v>
      </c>
      <c r="L16" s="11" t="n">
        <v>31500</v>
      </c>
      <c r="M16" s="11" t="n">
        <v>30000</v>
      </c>
      <c r="N16" s="11" t="n">
        <v>29000</v>
      </c>
      <c r="O16" s="11" t="n">
        <v>30500</v>
      </c>
      <c r="P16" s="11" t="n">
        <v>33000</v>
      </c>
      <c r="Q16" s="25" t="n">
        <f aca="false">SUM(E16:P16)</f>
        <v>352000</v>
      </c>
    </row>
    <row r="17" customFormat="false" ht="15" hidden="false" customHeight="false" outlineLevel="0" collapsed="false">
      <c r="B17" s="33" t="s">
        <v>94</v>
      </c>
      <c r="C17" s="33" t="s">
        <v>216</v>
      </c>
      <c r="D17" s="33" t="s">
        <v>95</v>
      </c>
      <c r="E17" s="11" t="n">
        <v>8000</v>
      </c>
      <c r="F17" s="11" t="n">
        <v>8500</v>
      </c>
      <c r="G17" s="11" t="n">
        <v>9000</v>
      </c>
      <c r="H17" s="11" t="n">
        <v>8500</v>
      </c>
      <c r="I17" s="11" t="n">
        <v>9500</v>
      </c>
      <c r="J17" s="11" t="n">
        <v>10000</v>
      </c>
      <c r="K17" s="11" t="n">
        <v>10500</v>
      </c>
      <c r="L17" s="11" t="n">
        <v>10000</v>
      </c>
      <c r="M17" s="11" t="n">
        <v>9500</v>
      </c>
      <c r="N17" s="11" t="n">
        <v>9000</v>
      </c>
      <c r="O17" s="11" t="n">
        <v>9500</v>
      </c>
      <c r="P17" s="11" t="n">
        <v>10500</v>
      </c>
      <c r="Q17" s="25" t="n">
        <f aca="false">SUM(E17:P17)</f>
        <v>112500</v>
      </c>
    </row>
    <row r="18" customFormat="false" ht="15" hidden="false" customHeight="false" outlineLevel="0" collapsed="false">
      <c r="B18" s="33" t="s">
        <v>98</v>
      </c>
      <c r="C18" s="33" t="s">
        <v>215</v>
      </c>
      <c r="D18" s="33" t="s">
        <v>95</v>
      </c>
      <c r="E18" s="11" t="n">
        <v>20000</v>
      </c>
      <c r="F18" s="11" t="n">
        <v>21000</v>
      </c>
      <c r="G18" s="11" t="n">
        <v>22000</v>
      </c>
      <c r="H18" s="11" t="n">
        <v>21500</v>
      </c>
      <c r="I18" s="11" t="n">
        <v>23000</v>
      </c>
      <c r="J18" s="11" t="n">
        <v>24500</v>
      </c>
      <c r="K18" s="11" t="n">
        <v>25500</v>
      </c>
      <c r="L18" s="11" t="n">
        <v>25000</v>
      </c>
      <c r="M18" s="11" t="n">
        <v>23500</v>
      </c>
      <c r="N18" s="11" t="n">
        <v>22500</v>
      </c>
      <c r="O18" s="11" t="n">
        <v>24000</v>
      </c>
      <c r="P18" s="11" t="n">
        <v>26000</v>
      </c>
      <c r="Q18" s="25" t="n">
        <f aca="false">SUM(E18:P18)</f>
        <v>278500</v>
      </c>
    </row>
    <row r="19" customFormat="false" ht="15" hidden="false" customHeight="false" outlineLevel="0" collapsed="false">
      <c r="B19" s="33" t="s">
        <v>98</v>
      </c>
      <c r="C19" s="33" t="s">
        <v>216</v>
      </c>
      <c r="D19" s="33" t="s">
        <v>95</v>
      </c>
      <c r="E19" s="11" t="n">
        <v>9000</v>
      </c>
      <c r="F19" s="11" t="n">
        <v>8500</v>
      </c>
      <c r="G19" s="11" t="n">
        <v>9000</v>
      </c>
      <c r="H19" s="11" t="n">
        <v>8000</v>
      </c>
      <c r="I19" s="11" t="n">
        <v>8500</v>
      </c>
      <c r="J19" s="11" t="n">
        <v>9500</v>
      </c>
      <c r="K19" s="11" t="n">
        <v>10000</v>
      </c>
      <c r="L19" s="11" t="n">
        <v>9500</v>
      </c>
      <c r="M19" s="11" t="n">
        <v>9000</v>
      </c>
      <c r="N19" s="11" t="n">
        <v>9500</v>
      </c>
      <c r="O19" s="11" t="n">
        <v>10000</v>
      </c>
      <c r="P19" s="11" t="n">
        <v>10500</v>
      </c>
      <c r="Q19" s="25" t="n">
        <f aca="false">SUM(E19:P19)</f>
        <v>111000</v>
      </c>
    </row>
    <row r="20" customFormat="false" ht="15" hidden="false" customHeight="false" outlineLevel="0" collapsed="false">
      <c r="B20" s="33" t="s">
        <v>217</v>
      </c>
      <c r="C20" s="33" t="s">
        <v>218</v>
      </c>
      <c r="D20" s="33" t="s">
        <v>219</v>
      </c>
      <c r="E20" s="11" t="n">
        <v>4000</v>
      </c>
      <c r="F20" s="11" t="n">
        <v>4000</v>
      </c>
      <c r="G20" s="11" t="n">
        <v>4500</v>
      </c>
      <c r="H20" s="11" t="n">
        <v>4500</v>
      </c>
      <c r="I20" s="11" t="n">
        <v>5000</v>
      </c>
      <c r="J20" s="11" t="n">
        <v>5500</v>
      </c>
      <c r="K20" s="11" t="n">
        <v>5500</v>
      </c>
      <c r="L20" s="11" t="n">
        <v>5500</v>
      </c>
      <c r="M20" s="11" t="n">
        <v>5000</v>
      </c>
      <c r="N20" s="11" t="n">
        <v>5000</v>
      </c>
      <c r="O20" s="11" t="n">
        <v>5500</v>
      </c>
      <c r="P20" s="11" t="n">
        <v>6000</v>
      </c>
      <c r="Q20" s="25" t="n">
        <f aca="false">SUM(E20:P20)</f>
        <v>60000</v>
      </c>
    </row>
    <row r="21" customFormat="false" ht="15" hidden="false" customHeight="false" outlineLevel="0" collapsed="false">
      <c r="B21" s="21" t="s">
        <v>78</v>
      </c>
      <c r="C21" s="21"/>
      <c r="D21" s="21"/>
      <c r="E21" s="15" t="n">
        <f aca="false">SUM(E6:E20)</f>
        <v>174000</v>
      </c>
      <c r="F21" s="15" t="n">
        <f aca="false">SUM(F6:F20)</f>
        <v>151000</v>
      </c>
      <c r="G21" s="15" t="n">
        <f aca="false">SUM(G6:G20)</f>
        <v>199500</v>
      </c>
      <c r="H21" s="15" t="n">
        <f aca="false">SUM(H6:H20)</f>
        <v>161500</v>
      </c>
      <c r="I21" s="15" t="n">
        <f aca="false">SUM(I6:I20)</f>
        <v>175000</v>
      </c>
      <c r="J21" s="15" t="n">
        <f aca="false">SUM(J6:J20)</f>
        <v>233500</v>
      </c>
      <c r="K21" s="15" t="n">
        <f aca="false">SUM(K6:K20)</f>
        <v>198500</v>
      </c>
      <c r="L21" s="15" t="n">
        <f aca="false">SUM(L6:L20)</f>
        <v>226000</v>
      </c>
      <c r="M21" s="15" t="n">
        <f aca="false">SUM(M6:M20)</f>
        <v>183000</v>
      </c>
      <c r="N21" s="15" t="n">
        <f aca="false">SUM(N6:N20)</f>
        <v>177000</v>
      </c>
      <c r="O21" s="15" t="n">
        <f aca="false">SUM(O6:O20)</f>
        <v>229500</v>
      </c>
      <c r="P21" s="15" t="n">
        <f aca="false">SUM(P6:P20)</f>
        <v>204000</v>
      </c>
      <c r="Q21" s="15" t="n">
        <f aca="false">SUM(Q6:Q20)</f>
        <v>2312500</v>
      </c>
    </row>
  </sheetData>
  <mergeCells count="3">
    <mergeCell ref="B2:P2"/>
    <mergeCell ref="B3:P3"/>
    <mergeCell ref="B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Q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6"/>
    <col collapsed="false" customWidth="true" hidden="false" outlineLevel="0" max="3" min="3" style="0" width="28"/>
    <col collapsed="false" customWidth="true" hidden="false" outlineLevel="0" max="4" min="4" style="0" width="12"/>
    <col collapsed="false" customWidth="true" hidden="false" outlineLevel="0" max="16" min="5" style="0" width="11"/>
    <col collapsed="false" customWidth="true" hidden="false" outlineLevel="0" max="17" min="17" style="0" width="14"/>
  </cols>
  <sheetData>
    <row r="2" customFormat="false" ht="27.75" hidden="false" customHeight="true" outlineLevel="0" collapsed="false">
      <c r="B2" s="1" t="s">
        <v>220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customFormat="false" ht="15" hidden="false" customHeight="false" outlineLevel="0" collapsed="false">
      <c r="B3" s="2" t="s">
        <v>221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customFormat="false" ht="31.5" hidden="false" customHeight="true" outlineLevel="0" collapsed="false">
      <c r="B5" s="9" t="s">
        <v>222</v>
      </c>
      <c r="C5" s="9" t="s">
        <v>223</v>
      </c>
      <c r="D5" s="9" t="s">
        <v>82</v>
      </c>
      <c r="E5" s="20" t="n">
        <v>46160</v>
      </c>
      <c r="F5" s="20" t="n">
        <v>46167</v>
      </c>
      <c r="G5" s="20" t="n">
        <v>46174</v>
      </c>
      <c r="H5" s="20" t="n">
        <v>46181</v>
      </c>
      <c r="I5" s="20" t="n">
        <v>46188</v>
      </c>
      <c r="J5" s="20" t="n">
        <v>46195</v>
      </c>
      <c r="K5" s="20" t="n">
        <v>46202</v>
      </c>
      <c r="L5" s="20" t="n">
        <v>46209</v>
      </c>
      <c r="M5" s="20" t="n">
        <v>46216</v>
      </c>
      <c r="N5" s="20" t="n">
        <v>46223</v>
      </c>
      <c r="O5" s="20" t="n">
        <v>46230</v>
      </c>
      <c r="P5" s="20" t="n">
        <v>46237</v>
      </c>
      <c r="Q5" s="9" t="s">
        <v>116</v>
      </c>
    </row>
    <row r="6" customFormat="false" ht="15" hidden="false" customHeight="false" outlineLevel="0" collapsed="false">
      <c r="B6" s="33" t="s">
        <v>224</v>
      </c>
      <c r="C6" s="33" t="s">
        <v>225</v>
      </c>
      <c r="D6" s="33" t="s">
        <v>64</v>
      </c>
      <c r="E6" s="11" t="n">
        <v>0</v>
      </c>
      <c r="F6" s="11" t="n">
        <v>0</v>
      </c>
      <c r="G6" s="11" t="n">
        <v>0</v>
      </c>
      <c r="H6" s="11" t="n">
        <v>35000</v>
      </c>
      <c r="I6" s="11" t="n">
        <v>0</v>
      </c>
      <c r="J6" s="11" t="n">
        <v>0</v>
      </c>
      <c r="K6" s="11" t="n">
        <v>0</v>
      </c>
      <c r="L6" s="11" t="n">
        <v>35000</v>
      </c>
      <c r="M6" s="11" t="n">
        <v>0</v>
      </c>
      <c r="N6" s="11" t="n">
        <v>0</v>
      </c>
      <c r="O6" s="11" t="n">
        <v>0</v>
      </c>
      <c r="P6" s="11" t="n">
        <v>35000</v>
      </c>
      <c r="Q6" s="25" t="n">
        <f aca="false">SUM(E6:P6)</f>
        <v>105000</v>
      </c>
    </row>
    <row r="7" customFormat="false" ht="15" hidden="false" customHeight="false" outlineLevel="0" collapsed="false">
      <c r="B7" s="33" t="s">
        <v>224</v>
      </c>
      <c r="C7" s="33" t="s">
        <v>226</v>
      </c>
      <c r="D7" s="33" t="s">
        <v>64</v>
      </c>
      <c r="E7" s="11" t="n">
        <v>0</v>
      </c>
      <c r="F7" s="11" t="n">
        <v>0</v>
      </c>
      <c r="G7" s="11" t="n">
        <v>0</v>
      </c>
      <c r="H7" s="11" t="n">
        <v>28000</v>
      </c>
      <c r="I7" s="11" t="n">
        <v>0</v>
      </c>
      <c r="J7" s="11" t="n">
        <v>0</v>
      </c>
      <c r="K7" s="11" t="n">
        <v>0</v>
      </c>
      <c r="L7" s="11" t="n">
        <v>28000</v>
      </c>
      <c r="M7" s="11" t="n">
        <v>0</v>
      </c>
      <c r="N7" s="11" t="n">
        <v>0</v>
      </c>
      <c r="O7" s="11" t="n">
        <v>0</v>
      </c>
      <c r="P7" s="11" t="n">
        <v>28000</v>
      </c>
      <c r="Q7" s="25" t="n">
        <f aca="false">SUM(E7:P7)</f>
        <v>84000</v>
      </c>
    </row>
    <row r="8" customFormat="false" ht="15" hidden="false" customHeight="false" outlineLevel="0" collapsed="false">
      <c r="B8" s="33" t="s">
        <v>224</v>
      </c>
      <c r="C8" s="33" t="s">
        <v>227</v>
      </c>
      <c r="D8" s="33" t="s">
        <v>68</v>
      </c>
      <c r="E8" s="11" t="n">
        <v>0</v>
      </c>
      <c r="F8" s="11" t="n">
        <v>0</v>
      </c>
      <c r="G8" s="11" t="n">
        <v>0</v>
      </c>
      <c r="H8" s="11" t="n">
        <v>32000</v>
      </c>
      <c r="I8" s="11" t="n">
        <v>0</v>
      </c>
      <c r="J8" s="11" t="n">
        <v>0</v>
      </c>
      <c r="K8" s="11" t="n">
        <v>0</v>
      </c>
      <c r="L8" s="11" t="n">
        <v>32000</v>
      </c>
      <c r="M8" s="11" t="n">
        <v>0</v>
      </c>
      <c r="N8" s="11" t="n">
        <v>0</v>
      </c>
      <c r="O8" s="11" t="n">
        <v>0</v>
      </c>
      <c r="P8" s="11" t="n">
        <v>32000</v>
      </c>
      <c r="Q8" s="25" t="n">
        <f aca="false">SUM(E8:P8)</f>
        <v>96000</v>
      </c>
    </row>
    <row r="9" customFormat="false" ht="15" hidden="false" customHeight="false" outlineLevel="0" collapsed="false">
      <c r="B9" s="33" t="s">
        <v>224</v>
      </c>
      <c r="C9" s="33" t="s">
        <v>228</v>
      </c>
      <c r="D9" s="33" t="s">
        <v>73</v>
      </c>
      <c r="E9" s="11" t="n">
        <v>0</v>
      </c>
      <c r="F9" s="11" t="n">
        <v>0</v>
      </c>
      <c r="G9" s="11" t="n">
        <v>0</v>
      </c>
      <c r="H9" s="11" t="n">
        <v>30000</v>
      </c>
      <c r="I9" s="11" t="n">
        <v>0</v>
      </c>
      <c r="J9" s="11" t="n">
        <v>0</v>
      </c>
      <c r="K9" s="11" t="n">
        <v>0</v>
      </c>
      <c r="L9" s="11" t="n">
        <v>30000</v>
      </c>
      <c r="M9" s="11" t="n">
        <v>0</v>
      </c>
      <c r="N9" s="11" t="n">
        <v>0</v>
      </c>
      <c r="O9" s="11" t="n">
        <v>0</v>
      </c>
      <c r="P9" s="11" t="n">
        <v>30000</v>
      </c>
      <c r="Q9" s="25" t="n">
        <f aca="false">SUM(E9:P9)</f>
        <v>90000</v>
      </c>
    </row>
    <row r="10" customFormat="false" ht="15" hidden="false" customHeight="false" outlineLevel="0" collapsed="false">
      <c r="B10" s="33" t="s">
        <v>224</v>
      </c>
      <c r="C10" s="33" t="s">
        <v>229</v>
      </c>
      <c r="D10" s="33" t="s">
        <v>73</v>
      </c>
      <c r="E10" s="11" t="n">
        <v>0</v>
      </c>
      <c r="F10" s="11" t="n">
        <v>0</v>
      </c>
      <c r="G10" s="11" t="n">
        <v>0</v>
      </c>
      <c r="H10" s="11" t="n">
        <v>25000</v>
      </c>
      <c r="I10" s="11" t="n">
        <v>0</v>
      </c>
      <c r="J10" s="11" t="n">
        <v>0</v>
      </c>
      <c r="K10" s="11" t="n">
        <v>0</v>
      </c>
      <c r="L10" s="11" t="n">
        <v>25000</v>
      </c>
      <c r="M10" s="11" t="n">
        <v>0</v>
      </c>
      <c r="N10" s="11" t="n">
        <v>0</v>
      </c>
      <c r="O10" s="11" t="n">
        <v>0</v>
      </c>
      <c r="P10" s="11" t="n">
        <v>25000</v>
      </c>
      <c r="Q10" s="25" t="n">
        <f aca="false">SUM(E10:P10)</f>
        <v>75000</v>
      </c>
    </row>
    <row r="11" customFormat="false" ht="15" hidden="false" customHeight="false" outlineLevel="0" collapsed="false">
      <c r="B11" s="33" t="s">
        <v>224</v>
      </c>
      <c r="C11" s="33" t="s">
        <v>230</v>
      </c>
      <c r="D11" s="33" t="s">
        <v>59</v>
      </c>
      <c r="E11" s="11" t="n">
        <v>0</v>
      </c>
      <c r="F11" s="11" t="n">
        <v>0</v>
      </c>
      <c r="G11" s="11" t="n">
        <v>0</v>
      </c>
      <c r="H11" s="11" t="n">
        <v>35000</v>
      </c>
      <c r="I11" s="11" t="n">
        <v>0</v>
      </c>
      <c r="J11" s="11" t="n">
        <v>0</v>
      </c>
      <c r="K11" s="11" t="n">
        <v>0</v>
      </c>
      <c r="L11" s="11" t="n">
        <v>35000</v>
      </c>
      <c r="M11" s="11" t="n">
        <v>0</v>
      </c>
      <c r="N11" s="11" t="n">
        <v>0</v>
      </c>
      <c r="O11" s="11" t="n">
        <v>0</v>
      </c>
      <c r="P11" s="11" t="n">
        <v>35000</v>
      </c>
      <c r="Q11" s="25" t="n">
        <f aca="false">SUM(E11:P11)</f>
        <v>105000</v>
      </c>
    </row>
    <row r="12" customFormat="false" ht="15" hidden="false" customHeight="false" outlineLevel="0" collapsed="false">
      <c r="B12" s="33" t="s">
        <v>231</v>
      </c>
      <c r="C12" s="33" t="s">
        <v>232</v>
      </c>
      <c r="D12" s="33" t="s">
        <v>73</v>
      </c>
      <c r="E12" s="11" t="n">
        <v>8000</v>
      </c>
      <c r="F12" s="11" t="n">
        <v>8000</v>
      </c>
      <c r="G12" s="11" t="n">
        <v>8500</v>
      </c>
      <c r="H12" s="11" t="n">
        <v>8500</v>
      </c>
      <c r="I12" s="11" t="n">
        <v>9000</v>
      </c>
      <c r="J12" s="11" t="n">
        <v>9500</v>
      </c>
      <c r="K12" s="11" t="n">
        <v>9500</v>
      </c>
      <c r="L12" s="11" t="n">
        <v>9500</v>
      </c>
      <c r="M12" s="11" t="n">
        <v>9000</v>
      </c>
      <c r="N12" s="11" t="n">
        <v>8500</v>
      </c>
      <c r="O12" s="11" t="n">
        <v>9000</v>
      </c>
      <c r="P12" s="11" t="n">
        <v>10000</v>
      </c>
      <c r="Q12" s="25" t="n">
        <f aca="false">SUM(E12:P12)</f>
        <v>107000</v>
      </c>
    </row>
    <row r="13" customFormat="false" ht="15" hidden="false" customHeight="false" outlineLevel="0" collapsed="false">
      <c r="B13" s="33" t="s">
        <v>231</v>
      </c>
      <c r="C13" s="33" t="s">
        <v>233</v>
      </c>
      <c r="D13" s="33" t="s">
        <v>73</v>
      </c>
      <c r="E13" s="11" t="n">
        <v>9000</v>
      </c>
      <c r="F13" s="11" t="n">
        <v>9000</v>
      </c>
      <c r="G13" s="11" t="n">
        <v>9500</v>
      </c>
      <c r="H13" s="11" t="n">
        <v>9000</v>
      </c>
      <c r="I13" s="11" t="n">
        <v>10000</v>
      </c>
      <c r="J13" s="11" t="n">
        <v>10500</v>
      </c>
      <c r="K13" s="11" t="n">
        <v>11000</v>
      </c>
      <c r="L13" s="11" t="n">
        <v>10500</v>
      </c>
      <c r="M13" s="11" t="n">
        <v>10000</v>
      </c>
      <c r="N13" s="11" t="n">
        <v>10000</v>
      </c>
      <c r="O13" s="11" t="n">
        <v>11000</v>
      </c>
      <c r="P13" s="11" t="n">
        <v>11500</v>
      </c>
      <c r="Q13" s="25" t="n">
        <f aca="false">SUM(E13:P13)</f>
        <v>121000</v>
      </c>
    </row>
    <row r="14" customFormat="false" ht="15" hidden="false" customHeight="false" outlineLevel="0" collapsed="false">
      <c r="B14" s="33" t="s">
        <v>231</v>
      </c>
      <c r="C14" s="33" t="s">
        <v>234</v>
      </c>
      <c r="D14" s="33" t="s">
        <v>73</v>
      </c>
      <c r="E14" s="11" t="n">
        <v>5000</v>
      </c>
      <c r="F14" s="11" t="n">
        <v>5000</v>
      </c>
      <c r="G14" s="11" t="n">
        <v>6000</v>
      </c>
      <c r="H14" s="11" t="n">
        <v>5500</v>
      </c>
      <c r="I14" s="11" t="n">
        <v>6000</v>
      </c>
      <c r="J14" s="11" t="n">
        <v>6000</v>
      </c>
      <c r="K14" s="11" t="n">
        <v>6500</v>
      </c>
      <c r="L14" s="11" t="n">
        <v>6000</v>
      </c>
      <c r="M14" s="11" t="n">
        <v>6000</v>
      </c>
      <c r="N14" s="11" t="n">
        <v>5500</v>
      </c>
      <c r="O14" s="11" t="n">
        <v>6000</v>
      </c>
      <c r="P14" s="11" t="n">
        <v>6500</v>
      </c>
      <c r="Q14" s="25" t="n">
        <f aca="false">SUM(E14:P14)</f>
        <v>70000</v>
      </c>
    </row>
    <row r="15" customFormat="false" ht="15" hidden="false" customHeight="false" outlineLevel="0" collapsed="false">
      <c r="B15" s="33" t="s">
        <v>235</v>
      </c>
      <c r="C15" s="33" t="s">
        <v>236</v>
      </c>
      <c r="D15" s="33" t="s">
        <v>237</v>
      </c>
      <c r="E15" s="11" t="n">
        <v>2000</v>
      </c>
      <c r="F15" s="11" t="n">
        <v>0</v>
      </c>
      <c r="G15" s="11" t="n">
        <v>2000</v>
      </c>
      <c r="H15" s="11" t="n">
        <v>0</v>
      </c>
      <c r="I15" s="11" t="n">
        <v>2000</v>
      </c>
      <c r="J15" s="11" t="n">
        <v>0</v>
      </c>
      <c r="K15" s="11" t="n">
        <v>2000</v>
      </c>
      <c r="L15" s="11" t="n">
        <v>0</v>
      </c>
      <c r="M15" s="11" t="n">
        <v>2000</v>
      </c>
      <c r="N15" s="11" t="n">
        <v>0</v>
      </c>
      <c r="O15" s="11" t="n">
        <v>2000</v>
      </c>
      <c r="P15" s="11" t="n">
        <v>0</v>
      </c>
      <c r="Q15" s="25" t="n">
        <f aca="false">SUM(E15:P15)</f>
        <v>12000</v>
      </c>
    </row>
    <row r="16" customFormat="false" ht="15" hidden="false" customHeight="false" outlineLevel="0" collapsed="false">
      <c r="B16" s="33" t="s">
        <v>235</v>
      </c>
      <c r="C16" s="33" t="s">
        <v>238</v>
      </c>
      <c r="D16" s="33" t="s">
        <v>237</v>
      </c>
      <c r="E16" s="11" t="n">
        <v>4000</v>
      </c>
      <c r="F16" s="11" t="n">
        <v>4000</v>
      </c>
      <c r="G16" s="11" t="n">
        <v>4000</v>
      </c>
      <c r="H16" s="11" t="n">
        <v>4000</v>
      </c>
      <c r="I16" s="11" t="n">
        <v>4000</v>
      </c>
      <c r="J16" s="11" t="n">
        <v>4000</v>
      </c>
      <c r="K16" s="11" t="n">
        <v>4000</v>
      </c>
      <c r="L16" s="11" t="n">
        <v>4000</v>
      </c>
      <c r="M16" s="11" t="n">
        <v>4000</v>
      </c>
      <c r="N16" s="11" t="n">
        <v>4000</v>
      </c>
      <c r="O16" s="11" t="n">
        <v>4000</v>
      </c>
      <c r="P16" s="11" t="n">
        <v>4000</v>
      </c>
      <c r="Q16" s="25" t="n">
        <f aca="false">SUM(E16:P16)</f>
        <v>48000</v>
      </c>
    </row>
    <row r="17" customFormat="false" ht="15" hidden="false" customHeight="false" outlineLevel="0" collapsed="false">
      <c r="B17" s="33" t="s">
        <v>239</v>
      </c>
      <c r="C17" s="33" t="s">
        <v>240</v>
      </c>
      <c r="D17" s="33" t="s">
        <v>64</v>
      </c>
      <c r="E17" s="11" t="n">
        <v>0</v>
      </c>
      <c r="F17" s="11" t="n">
        <v>0</v>
      </c>
      <c r="G17" s="11" t="n">
        <v>14000</v>
      </c>
      <c r="H17" s="11" t="n">
        <v>0</v>
      </c>
      <c r="I17" s="11" t="n">
        <v>0</v>
      </c>
      <c r="J17" s="11" t="n">
        <v>0</v>
      </c>
      <c r="K17" s="11" t="n">
        <v>14000</v>
      </c>
      <c r="L17" s="11" t="n">
        <v>0</v>
      </c>
      <c r="M17" s="11" t="n">
        <v>0</v>
      </c>
      <c r="N17" s="11" t="n">
        <v>0</v>
      </c>
      <c r="O17" s="11" t="n">
        <v>14000</v>
      </c>
      <c r="P17" s="11" t="n">
        <v>0</v>
      </c>
      <c r="Q17" s="25" t="n">
        <f aca="false">SUM(E17:P17)</f>
        <v>42000</v>
      </c>
    </row>
    <row r="18" customFormat="false" ht="15" hidden="false" customHeight="false" outlineLevel="0" collapsed="false">
      <c r="B18" s="33" t="s">
        <v>239</v>
      </c>
      <c r="C18" s="33" t="s">
        <v>241</v>
      </c>
      <c r="D18" s="33" t="s">
        <v>68</v>
      </c>
      <c r="E18" s="11" t="n">
        <v>0</v>
      </c>
      <c r="F18" s="11" t="n">
        <v>0</v>
      </c>
      <c r="G18" s="11" t="n">
        <v>14000</v>
      </c>
      <c r="H18" s="11" t="n">
        <v>0</v>
      </c>
      <c r="I18" s="11" t="n">
        <v>0</v>
      </c>
      <c r="J18" s="11" t="n">
        <v>0</v>
      </c>
      <c r="K18" s="11" t="n">
        <v>14000</v>
      </c>
      <c r="L18" s="11" t="n">
        <v>0</v>
      </c>
      <c r="M18" s="11" t="n">
        <v>0</v>
      </c>
      <c r="N18" s="11" t="n">
        <v>0</v>
      </c>
      <c r="O18" s="11" t="n">
        <v>14000</v>
      </c>
      <c r="P18" s="11" t="n">
        <v>0</v>
      </c>
      <c r="Q18" s="25" t="n">
        <f aca="false">SUM(E18:P18)</f>
        <v>42000</v>
      </c>
    </row>
    <row r="19" customFormat="false" ht="15" hidden="false" customHeight="false" outlineLevel="0" collapsed="false">
      <c r="B19" s="33" t="s">
        <v>242</v>
      </c>
      <c r="C19" s="33" t="s">
        <v>243</v>
      </c>
      <c r="D19" s="33" t="s">
        <v>64</v>
      </c>
      <c r="E19" s="11" t="n">
        <v>45000</v>
      </c>
      <c r="F19" s="11" t="n">
        <v>0</v>
      </c>
      <c r="G19" s="11" t="n">
        <v>0</v>
      </c>
      <c r="H19" s="11" t="n">
        <v>0</v>
      </c>
      <c r="I19" s="11" t="n">
        <v>45000</v>
      </c>
      <c r="J19" s="11" t="n">
        <v>0</v>
      </c>
      <c r="K19" s="11" t="n">
        <v>0</v>
      </c>
      <c r="L19" s="11" t="n">
        <v>0</v>
      </c>
      <c r="M19" s="11" t="n">
        <v>45000</v>
      </c>
      <c r="N19" s="11" t="n">
        <v>0</v>
      </c>
      <c r="O19" s="11" t="n">
        <v>0</v>
      </c>
      <c r="P19" s="11" t="n">
        <v>0</v>
      </c>
      <c r="Q19" s="25" t="n">
        <f aca="false">SUM(E19:P19)</f>
        <v>135000</v>
      </c>
    </row>
    <row r="20" customFormat="false" ht="15" hidden="false" customHeight="false" outlineLevel="0" collapsed="false">
      <c r="B20" s="33" t="s">
        <v>242</v>
      </c>
      <c r="C20" s="33" t="s">
        <v>244</v>
      </c>
      <c r="D20" s="33" t="s">
        <v>68</v>
      </c>
      <c r="E20" s="11" t="n">
        <v>55000</v>
      </c>
      <c r="F20" s="11" t="n">
        <v>0</v>
      </c>
      <c r="G20" s="11" t="n">
        <v>0</v>
      </c>
      <c r="H20" s="11" t="n">
        <v>0</v>
      </c>
      <c r="I20" s="11" t="n">
        <v>55000</v>
      </c>
      <c r="J20" s="11" t="n">
        <v>0</v>
      </c>
      <c r="K20" s="11" t="n">
        <v>0</v>
      </c>
      <c r="L20" s="11" t="n">
        <v>0</v>
      </c>
      <c r="M20" s="11" t="n">
        <v>55000</v>
      </c>
      <c r="N20" s="11" t="n">
        <v>0</v>
      </c>
      <c r="O20" s="11" t="n">
        <v>0</v>
      </c>
      <c r="P20" s="11" t="n">
        <v>0</v>
      </c>
      <c r="Q20" s="25" t="n">
        <f aca="false">SUM(E20:P20)</f>
        <v>165000</v>
      </c>
    </row>
    <row r="21" customFormat="false" ht="15" hidden="false" customHeight="false" outlineLevel="0" collapsed="false">
      <c r="B21" s="33" t="s">
        <v>245</v>
      </c>
      <c r="C21" s="33" t="s">
        <v>246</v>
      </c>
      <c r="D21" s="33" t="s">
        <v>59</v>
      </c>
      <c r="E21" s="11" t="n">
        <v>2000</v>
      </c>
      <c r="F21" s="11" t="n">
        <v>2000</v>
      </c>
      <c r="G21" s="11" t="n">
        <v>2000</v>
      </c>
      <c r="H21" s="11" t="n">
        <v>2000</v>
      </c>
      <c r="I21" s="11" t="n">
        <v>2000</v>
      </c>
      <c r="J21" s="11" t="n">
        <v>3500</v>
      </c>
      <c r="K21" s="11" t="n">
        <v>3500</v>
      </c>
      <c r="L21" s="11" t="n">
        <v>3500</v>
      </c>
      <c r="M21" s="11" t="n">
        <v>2000</v>
      </c>
      <c r="N21" s="11" t="n">
        <v>2000</v>
      </c>
      <c r="O21" s="11" t="n">
        <v>2000</v>
      </c>
      <c r="P21" s="11" t="n">
        <v>3500</v>
      </c>
      <c r="Q21" s="25" t="n">
        <f aca="false">SUM(E21:P21)</f>
        <v>30000</v>
      </c>
    </row>
    <row r="22" customFormat="false" ht="15" hidden="false" customHeight="false" outlineLevel="0" collapsed="false">
      <c r="B22" s="33" t="s">
        <v>245</v>
      </c>
      <c r="C22" s="33" t="s">
        <v>247</v>
      </c>
      <c r="D22" s="33" t="s">
        <v>59</v>
      </c>
      <c r="E22" s="11" t="n">
        <v>1000</v>
      </c>
      <c r="F22" s="11" t="n">
        <v>1000</v>
      </c>
      <c r="G22" s="11" t="n">
        <v>1000</v>
      </c>
      <c r="H22" s="11" t="n">
        <v>1000</v>
      </c>
      <c r="I22" s="11" t="n">
        <v>1000</v>
      </c>
      <c r="J22" s="11" t="n">
        <v>1500</v>
      </c>
      <c r="K22" s="11" t="n">
        <v>1500</v>
      </c>
      <c r="L22" s="11" t="n">
        <v>1500</v>
      </c>
      <c r="M22" s="11" t="n">
        <v>1000</v>
      </c>
      <c r="N22" s="11" t="n">
        <v>1000</v>
      </c>
      <c r="O22" s="11" t="n">
        <v>1000</v>
      </c>
      <c r="P22" s="11" t="n">
        <v>1500</v>
      </c>
      <c r="Q22" s="25" t="n">
        <f aca="false">SUM(E22:P22)</f>
        <v>14000</v>
      </c>
    </row>
    <row r="23" customFormat="false" ht="15" hidden="false" customHeight="false" outlineLevel="0" collapsed="false">
      <c r="B23" s="33" t="s">
        <v>248</v>
      </c>
      <c r="C23" s="33" t="s">
        <v>249</v>
      </c>
      <c r="D23" s="33" t="s">
        <v>59</v>
      </c>
      <c r="E23" s="11" t="n">
        <v>2000</v>
      </c>
      <c r="F23" s="11" t="n">
        <v>0</v>
      </c>
      <c r="G23" s="11" t="n">
        <v>0</v>
      </c>
      <c r="H23" s="11" t="n">
        <v>0</v>
      </c>
      <c r="I23" s="11" t="n">
        <v>2000</v>
      </c>
      <c r="J23" s="11" t="n">
        <v>0</v>
      </c>
      <c r="K23" s="11" t="n">
        <v>0</v>
      </c>
      <c r="L23" s="11" t="n">
        <v>0</v>
      </c>
      <c r="M23" s="11" t="n">
        <v>2000</v>
      </c>
      <c r="N23" s="11" t="n">
        <v>0</v>
      </c>
      <c r="O23" s="11" t="n">
        <v>0</v>
      </c>
      <c r="P23" s="11" t="n">
        <v>0</v>
      </c>
      <c r="Q23" s="25" t="n">
        <f aca="false">SUM(E23:P23)</f>
        <v>6000</v>
      </c>
    </row>
    <row r="24" customFormat="false" ht="15" hidden="false" customHeight="false" outlineLevel="0" collapsed="false">
      <c r="B24" s="33" t="s">
        <v>248</v>
      </c>
      <c r="C24" s="33" t="s">
        <v>250</v>
      </c>
      <c r="D24" s="33" t="s">
        <v>59</v>
      </c>
      <c r="E24" s="11" t="n">
        <v>1500</v>
      </c>
      <c r="F24" s="11" t="n">
        <v>0</v>
      </c>
      <c r="G24" s="11" t="n">
        <v>0</v>
      </c>
      <c r="H24" s="11" t="n">
        <v>0</v>
      </c>
      <c r="I24" s="11" t="n">
        <v>1500</v>
      </c>
      <c r="J24" s="11" t="n">
        <v>0</v>
      </c>
      <c r="K24" s="11" t="n">
        <v>0</v>
      </c>
      <c r="L24" s="11" t="n">
        <v>0</v>
      </c>
      <c r="M24" s="11" t="n">
        <v>1500</v>
      </c>
      <c r="N24" s="11" t="n">
        <v>0</v>
      </c>
      <c r="O24" s="11" t="n">
        <v>0</v>
      </c>
      <c r="P24" s="11" t="n">
        <v>0</v>
      </c>
      <c r="Q24" s="25" t="n">
        <f aca="false">SUM(E24:P24)</f>
        <v>4500</v>
      </c>
    </row>
    <row r="25" customFormat="false" ht="15" hidden="false" customHeight="false" outlineLevel="0" collapsed="false">
      <c r="B25" s="33" t="s">
        <v>251</v>
      </c>
      <c r="C25" s="33" t="s">
        <v>252</v>
      </c>
      <c r="D25" s="33" t="s">
        <v>59</v>
      </c>
      <c r="E25" s="11" t="n">
        <v>0</v>
      </c>
      <c r="F25" s="11" t="n">
        <v>0</v>
      </c>
      <c r="G25" s="11" t="n">
        <v>0</v>
      </c>
      <c r="H25" s="11" t="n">
        <v>0</v>
      </c>
      <c r="I25" s="11" t="n">
        <v>0</v>
      </c>
      <c r="J25" s="11" t="n">
        <v>38000</v>
      </c>
      <c r="K25" s="11" t="n">
        <v>0</v>
      </c>
      <c r="L25" s="11" t="n">
        <v>0</v>
      </c>
      <c r="M25" s="11" t="n">
        <v>0</v>
      </c>
      <c r="N25" s="11" t="n">
        <v>0</v>
      </c>
      <c r="O25" s="11" t="n">
        <v>0</v>
      </c>
      <c r="P25" s="11" t="n">
        <v>0</v>
      </c>
      <c r="Q25" s="25" t="n">
        <f aca="false">SUM(E25:P25)</f>
        <v>38000</v>
      </c>
    </row>
    <row r="26" customFormat="false" ht="15" hidden="false" customHeight="false" outlineLevel="0" collapsed="false">
      <c r="B26" s="33" t="s">
        <v>251</v>
      </c>
      <c r="C26" s="33" t="s">
        <v>253</v>
      </c>
      <c r="D26" s="33" t="s">
        <v>59</v>
      </c>
      <c r="E26" s="11" t="n">
        <v>0</v>
      </c>
      <c r="F26" s="11" t="n">
        <v>0</v>
      </c>
      <c r="G26" s="11" t="n">
        <v>0</v>
      </c>
      <c r="H26" s="11" t="n">
        <v>0</v>
      </c>
      <c r="I26" s="11" t="n">
        <v>0</v>
      </c>
      <c r="J26" s="11" t="n">
        <v>0</v>
      </c>
      <c r="K26" s="11" t="n">
        <v>0</v>
      </c>
      <c r="L26" s="11" t="n">
        <v>0</v>
      </c>
      <c r="M26" s="11" t="n">
        <v>0</v>
      </c>
      <c r="N26" s="11" t="n">
        <v>0</v>
      </c>
      <c r="O26" s="11" t="n">
        <v>0</v>
      </c>
      <c r="P26" s="11" t="n">
        <v>22000</v>
      </c>
      <c r="Q26" s="25" t="n">
        <f aca="false">SUM(E26:P26)</f>
        <v>22000</v>
      </c>
    </row>
    <row r="27" customFormat="false" ht="15" hidden="false" customHeight="false" outlineLevel="0" collapsed="false">
      <c r="B27" s="33" t="s">
        <v>254</v>
      </c>
      <c r="C27" s="33" t="s">
        <v>255</v>
      </c>
      <c r="D27" s="33" t="s">
        <v>59</v>
      </c>
      <c r="E27" s="11" t="n">
        <v>18000</v>
      </c>
      <c r="F27" s="11" t="n">
        <v>0</v>
      </c>
      <c r="G27" s="11" t="n">
        <v>0</v>
      </c>
      <c r="H27" s="11" t="n">
        <v>0</v>
      </c>
      <c r="I27" s="11" t="n">
        <v>18000</v>
      </c>
      <c r="J27" s="11" t="n">
        <v>0</v>
      </c>
      <c r="K27" s="11" t="n">
        <v>0</v>
      </c>
      <c r="L27" s="11" t="n">
        <v>0</v>
      </c>
      <c r="M27" s="11" t="n">
        <v>18000</v>
      </c>
      <c r="N27" s="11" t="n">
        <v>0</v>
      </c>
      <c r="O27" s="11" t="n">
        <v>0</v>
      </c>
      <c r="P27" s="11" t="n">
        <v>0</v>
      </c>
      <c r="Q27" s="25" t="n">
        <f aca="false">SUM(E27:P27)</f>
        <v>54000</v>
      </c>
    </row>
    <row r="28" customFormat="false" ht="15" hidden="false" customHeight="false" outlineLevel="0" collapsed="false">
      <c r="B28" s="33" t="s">
        <v>254</v>
      </c>
      <c r="C28" s="33" t="s">
        <v>256</v>
      </c>
      <c r="D28" s="33" t="s">
        <v>73</v>
      </c>
      <c r="E28" s="11" t="n">
        <v>0</v>
      </c>
      <c r="F28" s="11" t="n">
        <v>0</v>
      </c>
      <c r="G28" s="11" t="n">
        <v>4500</v>
      </c>
      <c r="H28" s="11" t="n">
        <v>0</v>
      </c>
      <c r="I28" s="11" t="n">
        <v>0</v>
      </c>
      <c r="J28" s="11" t="n">
        <v>0</v>
      </c>
      <c r="K28" s="11" t="n">
        <v>4500</v>
      </c>
      <c r="L28" s="11" t="n">
        <v>0</v>
      </c>
      <c r="M28" s="11" t="n">
        <v>0</v>
      </c>
      <c r="N28" s="11" t="n">
        <v>0</v>
      </c>
      <c r="O28" s="11" t="n">
        <v>4500</v>
      </c>
      <c r="P28" s="11" t="n">
        <v>0</v>
      </c>
      <c r="Q28" s="25" t="n">
        <f aca="false">SUM(E28:P28)</f>
        <v>13500</v>
      </c>
    </row>
    <row r="29" customFormat="false" ht="15" hidden="false" customHeight="false" outlineLevel="0" collapsed="false">
      <c r="B29" s="33" t="s">
        <v>257</v>
      </c>
      <c r="C29" s="33" t="s">
        <v>258</v>
      </c>
      <c r="D29" s="33" t="s">
        <v>64</v>
      </c>
      <c r="E29" s="11" t="n">
        <v>0</v>
      </c>
      <c r="F29" s="11" t="n">
        <v>0</v>
      </c>
      <c r="G29" s="11" t="n">
        <v>0</v>
      </c>
      <c r="H29" s="11" t="n">
        <v>0</v>
      </c>
      <c r="I29" s="11" t="n">
        <v>0</v>
      </c>
      <c r="J29" s="11" t="n">
        <v>0</v>
      </c>
      <c r="K29" s="11" t="n">
        <v>0</v>
      </c>
      <c r="L29" s="11" t="n">
        <v>25000</v>
      </c>
      <c r="M29" s="11" t="n">
        <v>0</v>
      </c>
      <c r="N29" s="11" t="n">
        <v>0</v>
      </c>
      <c r="O29" s="11" t="n">
        <v>0</v>
      </c>
      <c r="P29" s="11" t="n">
        <v>0</v>
      </c>
      <c r="Q29" s="25" t="n">
        <f aca="false">SUM(E29:P29)</f>
        <v>25000</v>
      </c>
    </row>
    <row r="30" customFormat="false" ht="15" hidden="false" customHeight="false" outlineLevel="0" collapsed="false">
      <c r="B30" s="21" t="s">
        <v>78</v>
      </c>
      <c r="C30" s="21"/>
      <c r="D30" s="21"/>
      <c r="E30" s="15" t="n">
        <f aca="false">SUM(E6:E29)</f>
        <v>152500</v>
      </c>
      <c r="F30" s="15" t="n">
        <f aca="false">SUM(F6:F29)</f>
        <v>29000</v>
      </c>
      <c r="G30" s="15" t="n">
        <f aca="false">SUM(G6:G29)</f>
        <v>65500</v>
      </c>
      <c r="H30" s="15" t="n">
        <f aca="false">SUM(H6:H29)</f>
        <v>215000</v>
      </c>
      <c r="I30" s="15" t="n">
        <f aca="false">SUM(I6:I29)</f>
        <v>155500</v>
      </c>
      <c r="J30" s="15" t="n">
        <f aca="false">SUM(J6:J29)</f>
        <v>73000</v>
      </c>
      <c r="K30" s="15" t="n">
        <f aca="false">SUM(K6:K29)</f>
        <v>70500</v>
      </c>
      <c r="L30" s="15" t="n">
        <f aca="false">SUM(L6:L29)</f>
        <v>245000</v>
      </c>
      <c r="M30" s="15" t="n">
        <f aca="false">SUM(M6:M29)</f>
        <v>155500</v>
      </c>
      <c r="N30" s="15" t="n">
        <f aca="false">SUM(N6:N29)</f>
        <v>31000</v>
      </c>
      <c r="O30" s="15" t="n">
        <f aca="false">SUM(O6:O29)</f>
        <v>67500</v>
      </c>
      <c r="P30" s="15" t="n">
        <f aca="false">SUM(P6:P29)</f>
        <v>244000</v>
      </c>
      <c r="Q30" s="15" t="n">
        <f aca="false">SUM(Q6:Q29)</f>
        <v>1504000</v>
      </c>
    </row>
  </sheetData>
  <mergeCells count="3">
    <mergeCell ref="B2:P2"/>
    <mergeCell ref="B3:P3"/>
    <mergeCell ref="B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3" min="2" style="0" width="12"/>
    <col collapsed="false" customWidth="true" hidden="false" outlineLevel="0" max="4" min="4" style="0" width="32"/>
    <col collapsed="false" customWidth="true" hidden="false" outlineLevel="0" max="5" min="5" style="0" width="8"/>
    <col collapsed="false" customWidth="true" hidden="false" outlineLevel="0" max="6" min="6" style="0" width="14"/>
    <col collapsed="false" customWidth="true" hidden="false" outlineLevel="0" max="7" min="7" style="0" width="18"/>
    <col collapsed="false" customWidth="true" hidden="false" outlineLevel="0" max="8" min="8" style="0" width="12"/>
    <col collapsed="false" customWidth="true" hidden="false" outlineLevel="0" max="10" min="9" style="0" width="14"/>
    <col collapsed="false" customWidth="true" hidden="false" outlineLevel="0" max="12" min="11" style="0" width="12"/>
    <col collapsed="false" customWidth="true" hidden="false" outlineLevel="0" max="13" min="13" style="0" width="24"/>
  </cols>
  <sheetData>
    <row r="2" customFormat="false" ht="27.75" hidden="false" customHeight="true" outlineLevel="0" collapsed="false">
      <c r="B2" s="1" t="s">
        <v>259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customFormat="false" ht="15" hidden="false" customHeight="false" outlineLevel="0" collapsed="false">
      <c r="B3" s="2" t="s">
        <v>260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customFormat="false" ht="31.5" hidden="false" customHeight="true" outlineLevel="0" collapsed="false">
      <c r="B5" s="9" t="s">
        <v>261</v>
      </c>
      <c r="C5" s="9" t="s">
        <v>262</v>
      </c>
      <c r="D5" s="9" t="s">
        <v>263</v>
      </c>
      <c r="E5" s="9" t="s">
        <v>82</v>
      </c>
      <c r="F5" s="9" t="s">
        <v>222</v>
      </c>
      <c r="G5" s="9" t="s">
        <v>264</v>
      </c>
      <c r="H5" s="9" t="s">
        <v>265</v>
      </c>
      <c r="I5" s="9" t="s">
        <v>266</v>
      </c>
      <c r="J5" s="9" t="s">
        <v>267</v>
      </c>
      <c r="K5" s="9" t="s">
        <v>268</v>
      </c>
      <c r="L5" s="9" t="s">
        <v>269</v>
      </c>
      <c r="M5" s="9" t="s">
        <v>58</v>
      </c>
    </row>
    <row r="6" customFormat="false" ht="15" hidden="false" customHeight="false" outlineLevel="0" collapsed="false">
      <c r="B6" s="34" t="n">
        <v>46145</v>
      </c>
      <c r="C6" s="34" t="n">
        <v>46175</v>
      </c>
      <c r="D6" s="35" t="s">
        <v>270</v>
      </c>
      <c r="E6" s="36" t="s">
        <v>73</v>
      </c>
      <c r="F6" s="35" t="s">
        <v>231</v>
      </c>
      <c r="G6" s="35" t="s">
        <v>271</v>
      </c>
      <c r="H6" s="11" t="n">
        <v>8500</v>
      </c>
      <c r="I6" s="36" t="s">
        <v>272</v>
      </c>
      <c r="J6" s="36" t="s">
        <v>273</v>
      </c>
      <c r="K6" s="36" t="s">
        <v>274</v>
      </c>
      <c r="L6" s="34"/>
      <c r="M6" s="35" t="s">
        <v>275</v>
      </c>
    </row>
    <row r="7" customFormat="false" ht="15" hidden="false" customHeight="false" outlineLevel="0" collapsed="false">
      <c r="B7" s="34" t="n">
        <v>46150</v>
      </c>
      <c r="C7" s="34" t="n">
        <v>46180</v>
      </c>
      <c r="D7" s="35" t="s">
        <v>276</v>
      </c>
      <c r="E7" s="36" t="s">
        <v>73</v>
      </c>
      <c r="F7" s="35" t="s">
        <v>231</v>
      </c>
      <c r="G7" s="35" t="s">
        <v>277</v>
      </c>
      <c r="H7" s="11" t="n">
        <v>9200</v>
      </c>
      <c r="I7" s="36" t="s">
        <v>278</v>
      </c>
      <c r="J7" s="36" t="s">
        <v>273</v>
      </c>
      <c r="K7" s="36" t="s">
        <v>274</v>
      </c>
      <c r="L7" s="34"/>
      <c r="M7" s="35"/>
    </row>
    <row r="8" customFormat="false" ht="15" hidden="false" customHeight="false" outlineLevel="0" collapsed="false">
      <c r="B8" s="34" t="n">
        <v>46152</v>
      </c>
      <c r="C8" s="34" t="n">
        <v>46182</v>
      </c>
      <c r="D8" s="35" t="s">
        <v>279</v>
      </c>
      <c r="E8" s="36" t="s">
        <v>64</v>
      </c>
      <c r="F8" s="35" t="s">
        <v>235</v>
      </c>
      <c r="G8" s="35" t="s">
        <v>280</v>
      </c>
      <c r="H8" s="11" t="n">
        <v>2000</v>
      </c>
      <c r="I8" s="36" t="s">
        <v>281</v>
      </c>
      <c r="J8" s="36" t="s">
        <v>273</v>
      </c>
      <c r="K8" s="36" t="s">
        <v>274</v>
      </c>
      <c r="L8" s="34"/>
      <c r="M8" s="35"/>
    </row>
    <row r="9" customFormat="false" ht="15" hidden="false" customHeight="false" outlineLevel="0" collapsed="false">
      <c r="B9" s="34" t="n">
        <v>46140</v>
      </c>
      <c r="C9" s="34" t="n">
        <v>46170</v>
      </c>
      <c r="D9" s="35" t="s">
        <v>282</v>
      </c>
      <c r="E9" s="36" t="s">
        <v>59</v>
      </c>
      <c r="F9" s="35" t="s">
        <v>245</v>
      </c>
      <c r="G9" s="35" t="s">
        <v>283</v>
      </c>
      <c r="H9" s="11" t="n">
        <v>5000</v>
      </c>
      <c r="I9" s="36" t="s">
        <v>272</v>
      </c>
      <c r="J9" s="36" t="s">
        <v>273</v>
      </c>
      <c r="K9" s="36" t="s">
        <v>274</v>
      </c>
      <c r="L9" s="34"/>
      <c r="M9" s="35"/>
    </row>
    <row r="10" customFormat="false" ht="15" hidden="false" customHeight="false" outlineLevel="0" collapsed="false">
      <c r="B10" s="34" t="n">
        <v>46155</v>
      </c>
      <c r="C10" s="34" t="n">
        <v>46185</v>
      </c>
      <c r="D10" s="35" t="s">
        <v>284</v>
      </c>
      <c r="E10" s="36" t="s">
        <v>64</v>
      </c>
      <c r="F10" s="35" t="s">
        <v>239</v>
      </c>
      <c r="G10" s="35" t="s">
        <v>285</v>
      </c>
      <c r="H10" s="11" t="n">
        <v>14000</v>
      </c>
      <c r="I10" s="36" t="s">
        <v>286</v>
      </c>
      <c r="J10" s="36" t="s">
        <v>273</v>
      </c>
      <c r="K10" s="36" t="s">
        <v>274</v>
      </c>
      <c r="L10" s="34"/>
      <c r="M10" s="35" t="s">
        <v>287</v>
      </c>
    </row>
    <row r="11" customFormat="false" ht="15" hidden="false" customHeight="false" outlineLevel="0" collapsed="false">
      <c r="B11" s="34" t="n">
        <v>46155</v>
      </c>
      <c r="C11" s="34" t="n">
        <v>46185</v>
      </c>
      <c r="D11" s="35" t="s">
        <v>288</v>
      </c>
      <c r="E11" s="36" t="s">
        <v>68</v>
      </c>
      <c r="F11" s="35" t="s">
        <v>239</v>
      </c>
      <c r="G11" s="35" t="s">
        <v>289</v>
      </c>
      <c r="H11" s="11" t="n">
        <v>14000</v>
      </c>
      <c r="I11" s="36" t="s">
        <v>286</v>
      </c>
      <c r="J11" s="36" t="s">
        <v>273</v>
      </c>
      <c r="K11" s="36" t="s">
        <v>274</v>
      </c>
      <c r="L11" s="34"/>
      <c r="M11" s="35" t="s">
        <v>287</v>
      </c>
    </row>
    <row r="12" customFormat="false" ht="15" hidden="false" customHeight="false" outlineLevel="0" collapsed="false">
      <c r="B12" s="34" t="n">
        <v>46157</v>
      </c>
      <c r="C12" s="34" t="n">
        <v>46187</v>
      </c>
      <c r="D12" s="35" t="s">
        <v>290</v>
      </c>
      <c r="E12" s="36" t="s">
        <v>64</v>
      </c>
      <c r="F12" s="35" t="s">
        <v>242</v>
      </c>
      <c r="G12" s="35" t="s">
        <v>291</v>
      </c>
      <c r="H12" s="11" t="n">
        <v>45000</v>
      </c>
      <c r="I12" s="36" t="s">
        <v>272</v>
      </c>
      <c r="J12" s="36" t="s">
        <v>273</v>
      </c>
      <c r="K12" s="36" t="s">
        <v>274</v>
      </c>
      <c r="L12" s="34"/>
      <c r="M12" s="35"/>
    </row>
    <row r="13" customFormat="false" ht="15" hidden="false" customHeight="false" outlineLevel="0" collapsed="false">
      <c r="B13" s="34" t="n">
        <v>46157</v>
      </c>
      <c r="C13" s="34" t="n">
        <v>46187</v>
      </c>
      <c r="D13" s="35" t="s">
        <v>292</v>
      </c>
      <c r="E13" s="36" t="s">
        <v>68</v>
      </c>
      <c r="F13" s="35" t="s">
        <v>242</v>
      </c>
      <c r="G13" s="35" t="s">
        <v>293</v>
      </c>
      <c r="H13" s="11" t="n">
        <v>55000</v>
      </c>
      <c r="I13" s="36" t="s">
        <v>272</v>
      </c>
      <c r="J13" s="36" t="s">
        <v>273</v>
      </c>
      <c r="K13" s="36" t="s">
        <v>274</v>
      </c>
      <c r="L13" s="34"/>
      <c r="M13" s="35"/>
    </row>
    <row r="14" customFormat="false" ht="15" hidden="false" customHeight="false" outlineLevel="0" collapsed="false">
      <c r="B14" s="34" t="n">
        <v>46135</v>
      </c>
      <c r="C14" s="34" t="n">
        <v>46165</v>
      </c>
      <c r="D14" s="35" t="s">
        <v>294</v>
      </c>
      <c r="E14" s="36" t="s">
        <v>59</v>
      </c>
      <c r="F14" s="35" t="s">
        <v>248</v>
      </c>
      <c r="G14" s="35" t="s">
        <v>295</v>
      </c>
      <c r="H14" s="11" t="n">
        <v>2000</v>
      </c>
      <c r="I14" s="36" t="s">
        <v>272</v>
      </c>
      <c r="J14" s="36" t="s">
        <v>273</v>
      </c>
      <c r="K14" s="36" t="s">
        <v>274</v>
      </c>
      <c r="L14" s="34"/>
      <c r="M14" s="35" t="s">
        <v>170</v>
      </c>
    </row>
    <row r="15" customFormat="false" ht="15" hidden="false" customHeight="false" outlineLevel="0" collapsed="false">
      <c r="B15" s="34" t="n">
        <v>46148</v>
      </c>
      <c r="C15" s="34" t="n">
        <v>46178</v>
      </c>
      <c r="D15" s="35" t="s">
        <v>296</v>
      </c>
      <c r="E15" s="36" t="s">
        <v>64</v>
      </c>
      <c r="F15" s="35" t="s">
        <v>297</v>
      </c>
      <c r="G15" s="35" t="s">
        <v>298</v>
      </c>
      <c r="H15" s="11" t="n">
        <v>3500</v>
      </c>
      <c r="I15" s="36" t="s">
        <v>281</v>
      </c>
      <c r="J15" s="36" t="s">
        <v>299</v>
      </c>
      <c r="K15" s="36" t="s">
        <v>300</v>
      </c>
      <c r="L15" s="34"/>
      <c r="M15" s="35" t="s">
        <v>301</v>
      </c>
    </row>
    <row r="16" customFormat="false" ht="15" hidden="false" customHeight="false" outlineLevel="0" collapsed="false">
      <c r="B16" s="34" t="n">
        <v>46158</v>
      </c>
      <c r="C16" s="34" t="n">
        <v>46188</v>
      </c>
      <c r="D16" s="35" t="s">
        <v>302</v>
      </c>
      <c r="E16" s="36" t="s">
        <v>59</v>
      </c>
      <c r="F16" s="35" t="s">
        <v>169</v>
      </c>
      <c r="G16" s="35" t="s">
        <v>303</v>
      </c>
      <c r="H16" s="11" t="n">
        <v>12000</v>
      </c>
      <c r="I16" s="36" t="s">
        <v>272</v>
      </c>
      <c r="J16" s="36" t="s">
        <v>273</v>
      </c>
      <c r="K16" s="36" t="s">
        <v>274</v>
      </c>
      <c r="L16" s="34"/>
      <c r="M16" s="35" t="s">
        <v>170</v>
      </c>
    </row>
    <row r="17" customFormat="false" ht="15" hidden="false" customHeight="false" outlineLevel="0" collapsed="false">
      <c r="B17" s="34" t="n">
        <v>46146</v>
      </c>
      <c r="C17" s="34" t="n">
        <v>46176</v>
      </c>
      <c r="D17" s="35" t="s">
        <v>304</v>
      </c>
      <c r="E17" s="36" t="s">
        <v>73</v>
      </c>
      <c r="F17" s="35" t="s">
        <v>254</v>
      </c>
      <c r="G17" s="35" t="s">
        <v>305</v>
      </c>
      <c r="H17" s="11" t="n">
        <v>4500</v>
      </c>
      <c r="I17" s="36" t="s">
        <v>272</v>
      </c>
      <c r="J17" s="36" t="s">
        <v>273</v>
      </c>
      <c r="K17" s="36" t="s">
        <v>274</v>
      </c>
      <c r="L17" s="34"/>
      <c r="M17" s="35"/>
    </row>
    <row r="18" customFormat="false" ht="15" hidden="false" customHeight="false" outlineLevel="0" collapsed="false">
      <c r="B18" s="21" t="s">
        <v>306</v>
      </c>
      <c r="C18" s="21"/>
      <c r="D18" s="21"/>
      <c r="E18" s="21"/>
      <c r="F18" s="21"/>
      <c r="G18" s="21"/>
      <c r="H18" s="15" t="n">
        <f aca="false">SUMIFS(H6:H17,K6:K17,"&lt;&gt;Paid")</f>
        <v>174700</v>
      </c>
      <c r="I18" s="14"/>
      <c r="J18" s="14"/>
      <c r="K18" s="14"/>
      <c r="L18" s="14"/>
      <c r="M18" s="14"/>
    </row>
  </sheetData>
  <mergeCells count="3">
    <mergeCell ref="B2:N2"/>
    <mergeCell ref="B3:N3"/>
    <mergeCell ref="B18:G18"/>
  </mergeCells>
  <conditionalFormatting sqref="J6:J17">
    <cfRule type="cellIs" priority="2" operator="equal" aboveAverage="0" equalAverage="0" bottom="0" percent="0" rank="0" text="" dxfId="3">
      <formula>"Pending"</formula>
    </cfRule>
    <cfRule type="cellIs" priority="3" operator="equal" aboveAverage="0" equalAverage="0" bottom="0" percent="0" rank="0" text="" dxfId="4">
      <formula>"Approved"</formula>
    </cfRule>
    <cfRule type="cellIs" priority="4" operator="equal" aboveAverage="0" equalAverage="0" bottom="0" percent="0" rank="0" text="" dxfId="5">
      <formula>"Rejected"</formula>
    </cfRule>
  </conditionalFormatting>
  <conditionalFormatting sqref="K6:K17">
    <cfRule type="cellIs" priority="5" operator="equal" aboveAverage="0" equalAverage="0" bottom="0" percent="0" rank="0" text="" dxfId="4">
      <formula>"Paid"</formula>
    </cfRule>
    <cfRule type="cellIs" priority="6" operator="equal" aboveAverage="0" equalAverage="0" bottom="0" percent="0" rank="0" text="" dxfId="3">
      <formula>"On Hold"</formula>
    </cfRule>
    <cfRule type="cellIs" priority="7" operator="equal" aboveAverage="0" equalAverage="0" bottom="0" percent="0" rank="0" text="" dxfId="6">
      <formula>"Scheduled"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K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6"/>
    <col collapsed="false" customWidth="true" hidden="false" outlineLevel="0" max="3" min="3" style="0" width="22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16"/>
    <col collapsed="false" customWidth="true" hidden="false" outlineLevel="0" max="9" min="9" style="0" width="14"/>
    <col collapsed="false" customWidth="true" hidden="false" outlineLevel="0" max="10" min="10" style="0" width="12"/>
    <col collapsed="false" customWidth="true" hidden="false" outlineLevel="0" max="11" min="11" style="0" width="26"/>
  </cols>
  <sheetData>
    <row r="2" customFormat="false" ht="27.75" hidden="false" customHeight="true" outlineLevel="0" collapsed="false">
      <c r="B2" s="1" t="s">
        <v>307</v>
      </c>
      <c r="C2" s="1"/>
      <c r="D2" s="1"/>
      <c r="E2" s="1"/>
      <c r="F2" s="1"/>
      <c r="G2" s="1"/>
      <c r="H2" s="1"/>
      <c r="I2" s="1"/>
      <c r="J2" s="1"/>
    </row>
    <row r="3" customFormat="false" ht="15" hidden="false" customHeight="false" outlineLevel="0" collapsed="false">
      <c r="B3" s="2" t="s">
        <v>308</v>
      </c>
      <c r="C3" s="2"/>
      <c r="D3" s="2"/>
      <c r="E3" s="2"/>
      <c r="F3" s="2"/>
      <c r="G3" s="2"/>
      <c r="H3" s="2"/>
      <c r="I3" s="2"/>
      <c r="J3" s="2"/>
    </row>
    <row r="5" customFormat="false" ht="31.5" hidden="false" customHeight="true" outlineLevel="0" collapsed="false">
      <c r="B5" s="9" t="s">
        <v>309</v>
      </c>
      <c r="C5" s="9" t="s">
        <v>310</v>
      </c>
      <c r="D5" s="9" t="s">
        <v>82</v>
      </c>
      <c r="E5" s="9" t="s">
        <v>222</v>
      </c>
      <c r="F5" s="9" t="s">
        <v>311</v>
      </c>
      <c r="G5" s="9" t="s">
        <v>312</v>
      </c>
      <c r="H5" s="9" t="s">
        <v>313</v>
      </c>
      <c r="I5" s="9" t="s">
        <v>314</v>
      </c>
      <c r="J5" s="9" t="s">
        <v>315</v>
      </c>
      <c r="K5" s="9" t="s">
        <v>58</v>
      </c>
    </row>
    <row r="6" customFormat="false" ht="15" hidden="false" customHeight="false" outlineLevel="0" collapsed="false">
      <c r="B6" s="35" t="s">
        <v>316</v>
      </c>
      <c r="C6" s="35" t="s">
        <v>317</v>
      </c>
      <c r="D6" s="36" t="s">
        <v>64</v>
      </c>
      <c r="E6" s="35" t="s">
        <v>242</v>
      </c>
      <c r="F6" s="36" t="s">
        <v>157</v>
      </c>
      <c r="G6" s="37" t="n">
        <v>1</v>
      </c>
      <c r="H6" s="11" t="n">
        <v>45000</v>
      </c>
      <c r="I6" s="34" t="n">
        <v>46188</v>
      </c>
      <c r="J6" s="36" t="s">
        <v>318</v>
      </c>
      <c r="K6" s="35" t="s">
        <v>319</v>
      </c>
    </row>
    <row r="7" customFormat="false" ht="15" hidden="false" customHeight="false" outlineLevel="0" collapsed="false">
      <c r="B7" s="35" t="s">
        <v>320</v>
      </c>
      <c r="C7" s="35" t="s">
        <v>321</v>
      </c>
      <c r="D7" s="36" t="s">
        <v>68</v>
      </c>
      <c r="E7" s="35" t="s">
        <v>242</v>
      </c>
      <c r="F7" s="36" t="s">
        <v>157</v>
      </c>
      <c r="G7" s="37" t="n">
        <v>1</v>
      </c>
      <c r="H7" s="11" t="n">
        <v>55000</v>
      </c>
      <c r="I7" s="34" t="n">
        <v>46188</v>
      </c>
      <c r="J7" s="36" t="s">
        <v>318</v>
      </c>
      <c r="K7" s="35"/>
    </row>
    <row r="8" customFormat="false" ht="15" hidden="false" customHeight="false" outlineLevel="0" collapsed="false">
      <c r="B8" s="35" t="s">
        <v>284</v>
      </c>
      <c r="C8" s="35" t="s">
        <v>284</v>
      </c>
      <c r="D8" s="36" t="s">
        <v>64</v>
      </c>
      <c r="E8" s="35" t="s">
        <v>239</v>
      </c>
      <c r="F8" s="36" t="s">
        <v>157</v>
      </c>
      <c r="G8" s="37" t="n">
        <v>15</v>
      </c>
      <c r="H8" s="11" t="n">
        <v>14000</v>
      </c>
      <c r="I8" s="34" t="n">
        <v>46176</v>
      </c>
      <c r="J8" s="36" t="s">
        <v>89</v>
      </c>
      <c r="K8" s="35" t="s">
        <v>287</v>
      </c>
    </row>
    <row r="9" customFormat="false" ht="15" hidden="false" customHeight="false" outlineLevel="0" collapsed="false">
      <c r="B9" s="35" t="s">
        <v>288</v>
      </c>
      <c r="C9" s="35" t="s">
        <v>288</v>
      </c>
      <c r="D9" s="36" t="s">
        <v>68</v>
      </c>
      <c r="E9" s="35" t="s">
        <v>239</v>
      </c>
      <c r="F9" s="36" t="s">
        <v>157</v>
      </c>
      <c r="G9" s="37" t="n">
        <v>15</v>
      </c>
      <c r="H9" s="11" t="n">
        <v>14000</v>
      </c>
      <c r="I9" s="34" t="n">
        <v>46176</v>
      </c>
      <c r="J9" s="36" t="s">
        <v>89</v>
      </c>
      <c r="K9" s="35" t="s">
        <v>287</v>
      </c>
    </row>
    <row r="10" customFormat="false" ht="15" hidden="false" customHeight="false" outlineLevel="0" collapsed="false">
      <c r="B10" s="35" t="s">
        <v>322</v>
      </c>
      <c r="C10" s="35" t="s">
        <v>323</v>
      </c>
      <c r="D10" s="36" t="s">
        <v>324</v>
      </c>
      <c r="E10" s="35" t="s">
        <v>224</v>
      </c>
      <c r="F10" s="36" t="s">
        <v>157</v>
      </c>
      <c r="G10" s="37" t="n">
        <v>28</v>
      </c>
      <c r="H10" s="11" t="n">
        <v>185000</v>
      </c>
      <c r="I10" s="34" t="n">
        <v>46183</v>
      </c>
      <c r="J10" s="36" t="s">
        <v>318</v>
      </c>
      <c r="K10" s="35" t="s">
        <v>325</v>
      </c>
    </row>
    <row r="11" customFormat="false" ht="15" hidden="false" customHeight="false" outlineLevel="0" collapsed="false">
      <c r="B11" s="35" t="s">
        <v>326</v>
      </c>
      <c r="C11" s="35" t="s">
        <v>61</v>
      </c>
      <c r="D11" s="36" t="s">
        <v>59</v>
      </c>
      <c r="E11" s="35" t="s">
        <v>254</v>
      </c>
      <c r="F11" s="36" t="s">
        <v>157</v>
      </c>
      <c r="G11" s="37" t="n">
        <v>5</v>
      </c>
      <c r="H11" s="11" t="n">
        <v>18000</v>
      </c>
      <c r="I11" s="34" t="n">
        <v>46188</v>
      </c>
      <c r="J11" s="36" t="s">
        <v>89</v>
      </c>
      <c r="K11" s="35" t="s">
        <v>327</v>
      </c>
    </row>
    <row r="12" customFormat="false" ht="15" hidden="false" customHeight="false" outlineLevel="0" collapsed="false">
      <c r="B12" s="35" t="s">
        <v>256</v>
      </c>
      <c r="C12" s="35" t="s">
        <v>328</v>
      </c>
      <c r="D12" s="36" t="s">
        <v>73</v>
      </c>
      <c r="E12" s="35" t="s">
        <v>254</v>
      </c>
      <c r="F12" s="36" t="s">
        <v>157</v>
      </c>
      <c r="G12" s="37" t="n">
        <v>12</v>
      </c>
      <c r="H12" s="11" t="n">
        <v>4500</v>
      </c>
      <c r="I12" s="34" t="n">
        <v>46176</v>
      </c>
      <c r="J12" s="36" t="s">
        <v>89</v>
      </c>
      <c r="K12" s="35"/>
    </row>
    <row r="13" customFormat="false" ht="15" hidden="false" customHeight="false" outlineLevel="0" collapsed="false">
      <c r="B13" s="35" t="s">
        <v>329</v>
      </c>
      <c r="C13" s="35" t="s">
        <v>330</v>
      </c>
      <c r="D13" s="36" t="s">
        <v>59</v>
      </c>
      <c r="E13" s="35" t="s">
        <v>248</v>
      </c>
      <c r="F13" s="36" t="s">
        <v>170</v>
      </c>
      <c r="G13" s="37" t="n">
        <v>1</v>
      </c>
      <c r="H13" s="11" t="n">
        <v>2000</v>
      </c>
      <c r="I13" s="34" t="n">
        <v>46160</v>
      </c>
      <c r="J13" s="36" t="s">
        <v>89</v>
      </c>
      <c r="K13" s="35" t="s">
        <v>331</v>
      </c>
    </row>
    <row r="14" customFormat="false" ht="15" hidden="false" customHeight="false" outlineLevel="0" collapsed="false">
      <c r="B14" s="35" t="s">
        <v>332</v>
      </c>
      <c r="C14" s="35" t="s">
        <v>263</v>
      </c>
      <c r="D14" s="36" t="s">
        <v>59</v>
      </c>
      <c r="E14" s="35" t="s">
        <v>248</v>
      </c>
      <c r="F14" s="36" t="s">
        <v>157</v>
      </c>
      <c r="G14" s="37" t="n">
        <v>1</v>
      </c>
      <c r="H14" s="11" t="n">
        <v>800</v>
      </c>
      <c r="I14" s="34" t="n">
        <v>46188</v>
      </c>
      <c r="J14" s="36" t="s">
        <v>89</v>
      </c>
      <c r="K14" s="35"/>
    </row>
    <row r="15" customFormat="false" ht="15" hidden="false" customHeight="false" outlineLevel="0" collapsed="false">
      <c r="B15" s="35" t="s">
        <v>333</v>
      </c>
      <c r="C15" s="35" t="s">
        <v>334</v>
      </c>
      <c r="D15" s="36" t="s">
        <v>59</v>
      </c>
      <c r="E15" s="35" t="s">
        <v>248</v>
      </c>
      <c r="F15" s="36" t="s">
        <v>157</v>
      </c>
      <c r="G15" s="37" t="n">
        <v>1</v>
      </c>
      <c r="H15" s="11" t="n">
        <v>350</v>
      </c>
      <c r="I15" s="34" t="n">
        <v>46188</v>
      </c>
      <c r="J15" s="36" t="s">
        <v>89</v>
      </c>
      <c r="K15" s="35"/>
    </row>
    <row r="16" customFormat="false" ht="15" hidden="false" customHeight="false" outlineLevel="0" collapsed="false">
      <c r="B16" s="35" t="s">
        <v>335</v>
      </c>
      <c r="C16" s="35" t="s">
        <v>336</v>
      </c>
      <c r="D16" s="36" t="s">
        <v>59</v>
      </c>
      <c r="E16" s="35" t="s">
        <v>248</v>
      </c>
      <c r="F16" s="36" t="s">
        <v>157</v>
      </c>
      <c r="G16" s="37" t="n">
        <v>1</v>
      </c>
      <c r="H16" s="11" t="n">
        <v>400</v>
      </c>
      <c r="I16" s="34" t="n">
        <v>46188</v>
      </c>
      <c r="J16" s="36" t="s">
        <v>89</v>
      </c>
      <c r="K16" s="35"/>
    </row>
    <row r="17" customFormat="false" ht="15" hidden="false" customHeight="false" outlineLevel="0" collapsed="false">
      <c r="B17" s="35" t="s">
        <v>337</v>
      </c>
      <c r="C17" s="35" t="s">
        <v>302</v>
      </c>
      <c r="D17" s="36" t="s">
        <v>59</v>
      </c>
      <c r="E17" s="35" t="s">
        <v>169</v>
      </c>
      <c r="F17" s="36" t="s">
        <v>170</v>
      </c>
      <c r="G17" s="37" t="n">
        <v>1</v>
      </c>
      <c r="H17" s="11" t="n">
        <v>12000</v>
      </c>
      <c r="I17" s="34" t="n">
        <v>46202</v>
      </c>
      <c r="J17" s="36" t="s">
        <v>318</v>
      </c>
      <c r="K17" s="35" t="s">
        <v>338</v>
      </c>
    </row>
    <row r="18" customFormat="false" ht="15" hidden="false" customHeight="false" outlineLevel="0" collapsed="false">
      <c r="B18" s="35" t="s">
        <v>339</v>
      </c>
      <c r="C18" s="35" t="s">
        <v>340</v>
      </c>
      <c r="D18" s="36" t="s">
        <v>324</v>
      </c>
      <c r="E18" s="35" t="s">
        <v>251</v>
      </c>
      <c r="F18" s="36" t="s">
        <v>341</v>
      </c>
      <c r="G18" s="37" t="n">
        <v>1</v>
      </c>
      <c r="H18" s="11" t="n">
        <v>8000</v>
      </c>
      <c r="I18" s="34" t="n">
        <v>46230</v>
      </c>
      <c r="J18" s="36" t="s">
        <v>318</v>
      </c>
      <c r="K18" s="35" t="s">
        <v>342</v>
      </c>
    </row>
    <row r="19" customFormat="false" ht="15" hidden="false" customHeight="false" outlineLevel="0" collapsed="false">
      <c r="B19" s="35" t="s">
        <v>343</v>
      </c>
      <c r="C19" s="35" t="s">
        <v>344</v>
      </c>
      <c r="D19" s="36" t="s">
        <v>59</v>
      </c>
      <c r="E19" s="35" t="s">
        <v>251</v>
      </c>
      <c r="F19" s="36" t="s">
        <v>170</v>
      </c>
      <c r="G19" s="37" t="n">
        <v>28</v>
      </c>
      <c r="H19" s="11" t="n">
        <v>38000</v>
      </c>
      <c r="I19" s="34" t="n">
        <v>46199</v>
      </c>
      <c r="J19" s="36" t="s">
        <v>318</v>
      </c>
      <c r="K19" s="35" t="s">
        <v>345</v>
      </c>
    </row>
    <row r="20" customFormat="false" ht="15" hidden="false" customHeight="false" outlineLevel="0" collapsed="false">
      <c r="B20" s="21" t="s">
        <v>346</v>
      </c>
      <c r="C20" s="21"/>
      <c r="D20" s="21"/>
      <c r="E20" s="21"/>
      <c r="F20" s="21"/>
      <c r="G20" s="14"/>
      <c r="H20" s="15" t="n">
        <f aca="false">SUMIFS(H6:H19,F6:F19,"Monthly")+SUMIFS(H6:H19,F6:F19,"Quarterly")/3+SUMIFS(H6:H19,F6:F19,"Annual")/12+SUMIFS(H6:H19,F6:F19,"Weekly")*4.33</f>
        <v>355050</v>
      </c>
      <c r="I20" s="14"/>
      <c r="J20" s="14"/>
      <c r="K20" s="14"/>
    </row>
  </sheetData>
  <mergeCells count="3">
    <mergeCell ref="B2:J2"/>
    <mergeCell ref="B3:J3"/>
    <mergeCell ref="B20:F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6" min="3" style="0" width="14"/>
    <col collapsed="false" customWidth="true" hidden="false" outlineLevel="0" max="7" min="7" style="0" width="10"/>
    <col collapsed="false" customWidth="true" hidden="false" outlineLevel="0" max="8" min="8" style="0" width="32"/>
  </cols>
  <sheetData>
    <row r="2" customFormat="false" ht="27.75" hidden="false" customHeight="true" outlineLevel="0" collapsed="false">
      <c r="B2" s="1" t="s">
        <v>347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348</v>
      </c>
      <c r="C3" s="2"/>
      <c r="D3" s="2"/>
      <c r="E3" s="2"/>
      <c r="F3" s="2"/>
      <c r="G3" s="2"/>
      <c r="H3" s="2"/>
    </row>
    <row r="5" customFormat="false" ht="15" hidden="false" customHeight="false" outlineLevel="0" collapsed="false">
      <c r="B5" s="6" t="s">
        <v>349</v>
      </c>
      <c r="C5" s="38" t="n">
        <v>46159</v>
      </c>
    </row>
    <row r="7" customFormat="false" ht="27.75" hidden="false" customHeight="true" outlineLevel="0" collapsed="false">
      <c r="B7" s="9" t="s">
        <v>114</v>
      </c>
      <c r="C7" s="9" t="s">
        <v>350</v>
      </c>
      <c r="D7" s="9" t="s">
        <v>351</v>
      </c>
      <c r="E7" s="9" t="s">
        <v>352</v>
      </c>
      <c r="F7" s="9" t="s">
        <v>353</v>
      </c>
      <c r="G7" s="9" t="s">
        <v>354</v>
      </c>
      <c r="H7" s="9" t="s">
        <v>355</v>
      </c>
    </row>
    <row r="8" customFormat="false" ht="15" hidden="false" customHeight="false" outlineLevel="0" collapsed="false">
      <c r="B8" s="33" t="s">
        <v>131</v>
      </c>
      <c r="C8" s="11" t="n">
        <v>45000</v>
      </c>
      <c r="D8" s="11" t="n">
        <v>43200</v>
      </c>
      <c r="E8" s="31" t="n">
        <f aca="false">D8-C8</f>
        <v>-1800</v>
      </c>
      <c r="F8" s="39" t="n">
        <f aca="false">IFERROR((D8-C8)/C8,0)</f>
        <v>-0.04</v>
      </c>
      <c r="G8" s="40" t="str">
        <f aca="false">IF(ABS(F8)&gt;Assumptions!D$25,"FLAG","OK")</f>
        <v>FLAG</v>
      </c>
      <c r="H8" s="35"/>
    </row>
    <row r="9" customFormat="false" ht="15" hidden="false" customHeight="false" outlineLevel="0" collapsed="false">
      <c r="B9" s="33" t="s">
        <v>133</v>
      </c>
      <c r="C9" s="11" t="n">
        <v>38000</v>
      </c>
      <c r="D9" s="11" t="n">
        <v>40500</v>
      </c>
      <c r="E9" s="31" t="n">
        <f aca="false">D9-C9</f>
        <v>2500</v>
      </c>
      <c r="F9" s="39" t="n">
        <f aca="false">IFERROR((D9-C9)/C9,0)</f>
        <v>0.0657894736842105</v>
      </c>
      <c r="G9" s="40" t="str">
        <f aca="false">IF(ABS(F9)&gt;Assumptions!D$25,"FLAG","OK")</f>
        <v>FLAG</v>
      </c>
      <c r="H9" s="35"/>
    </row>
    <row r="10" customFormat="false" ht="15" hidden="false" customHeight="false" outlineLevel="0" collapsed="false">
      <c r="B10" s="33" t="s">
        <v>135</v>
      </c>
      <c r="C10" s="11" t="n">
        <v>25000</v>
      </c>
      <c r="D10" s="11" t="n">
        <v>22000</v>
      </c>
      <c r="E10" s="31" t="n">
        <f aca="false">D10-C10</f>
        <v>-3000</v>
      </c>
      <c r="F10" s="39" t="n">
        <f aca="false">IFERROR((D10-C10)/C10,0)</f>
        <v>-0.12</v>
      </c>
      <c r="G10" s="40" t="str">
        <f aca="false">IF(ABS(F10)&gt;Assumptions!D$25,"FLAG","OK")</f>
        <v>FLAG</v>
      </c>
      <c r="H10" s="35"/>
    </row>
    <row r="11" customFormat="false" ht="15" hidden="false" customHeight="false" outlineLevel="0" collapsed="false">
      <c r="B11" s="33" t="s">
        <v>137</v>
      </c>
      <c r="C11" s="11" t="n">
        <v>62000</v>
      </c>
      <c r="D11" s="11" t="n">
        <v>59800</v>
      </c>
      <c r="E11" s="31" t="n">
        <f aca="false">D11-C11</f>
        <v>-2200</v>
      </c>
      <c r="F11" s="39" t="n">
        <f aca="false">IFERROR((D11-C11)/C11,0)</f>
        <v>-0.0354838709677419</v>
      </c>
      <c r="G11" s="40" t="str">
        <f aca="false">IF(ABS(F11)&gt;Assumptions!D$25,"FLAG","OK")</f>
        <v>FLAG</v>
      </c>
      <c r="H11" s="35"/>
    </row>
    <row r="12" customFormat="false" ht="15" hidden="false" customHeight="false" outlineLevel="0" collapsed="false">
      <c r="B12" s="33" t="s">
        <v>139</v>
      </c>
      <c r="C12" s="11" t="n">
        <v>4000</v>
      </c>
      <c r="D12" s="11" t="n">
        <v>3800</v>
      </c>
      <c r="E12" s="31" t="n">
        <f aca="false">D12-C12</f>
        <v>-200</v>
      </c>
      <c r="F12" s="39" t="n">
        <f aca="false">IFERROR((D12-C12)/C12,0)</f>
        <v>-0.05</v>
      </c>
      <c r="G12" s="40" t="str">
        <f aca="false">IF(ABS(F12)&gt;Assumptions!D$25,"FLAG","OK")</f>
        <v>FLAG</v>
      </c>
      <c r="H12" s="35"/>
    </row>
    <row r="13" customFormat="false" ht="15" hidden="false" customHeight="false" outlineLevel="0" collapsed="false">
      <c r="B13" s="33" t="s">
        <v>224</v>
      </c>
      <c r="C13" s="11" t="n">
        <v>0</v>
      </c>
      <c r="D13" s="11" t="n">
        <v>0</v>
      </c>
      <c r="E13" s="31" t="n">
        <f aca="false">D13-C13</f>
        <v>0</v>
      </c>
      <c r="F13" s="39" t="n">
        <f aca="false">IFERROR((D13-C13)/C13,0)</f>
        <v>0</v>
      </c>
      <c r="G13" s="40" t="str">
        <f aca="false">IF(ABS(F13)&gt;Assumptions!D$25,"FLAG","OK")</f>
        <v>OK</v>
      </c>
      <c r="H13" s="35"/>
    </row>
    <row r="14" customFormat="false" ht="15" hidden="false" customHeight="false" outlineLevel="0" collapsed="false">
      <c r="B14" s="33" t="s">
        <v>356</v>
      </c>
      <c r="C14" s="11" t="n">
        <v>22000</v>
      </c>
      <c r="D14" s="11" t="n">
        <v>23500</v>
      </c>
      <c r="E14" s="31" t="n">
        <f aca="false">D14-C14</f>
        <v>1500</v>
      </c>
      <c r="F14" s="39" t="n">
        <f aca="false">IFERROR((D14-C14)/C14,0)</f>
        <v>0.0681818181818182</v>
      </c>
      <c r="G14" s="40" t="str">
        <f aca="false">IF(ABS(F14)&gt;Assumptions!D$25,"FLAG","OK")</f>
        <v>FLAG</v>
      </c>
      <c r="H14" s="35"/>
    </row>
    <row r="15" customFormat="false" ht="15" hidden="false" customHeight="false" outlineLevel="0" collapsed="false">
      <c r="B15" s="33" t="s">
        <v>357</v>
      </c>
      <c r="C15" s="11" t="n">
        <v>6000</v>
      </c>
      <c r="D15" s="11" t="n">
        <v>5200</v>
      </c>
      <c r="E15" s="31" t="n">
        <f aca="false">D15-C15</f>
        <v>-800</v>
      </c>
      <c r="F15" s="39" t="n">
        <f aca="false">IFERROR((D15-C15)/C15,0)</f>
        <v>-0.133333333333333</v>
      </c>
      <c r="G15" s="40" t="str">
        <f aca="false">IF(ABS(F15)&gt;Assumptions!D$25,"FLAG","OK")</f>
        <v>FLAG</v>
      </c>
      <c r="H15" s="35"/>
    </row>
    <row r="16" customFormat="false" ht="15" hidden="false" customHeight="false" outlineLevel="0" collapsed="false">
      <c r="B16" s="33" t="s">
        <v>239</v>
      </c>
      <c r="C16" s="11" t="n">
        <v>0</v>
      </c>
      <c r="D16" s="11" t="n">
        <v>0</v>
      </c>
      <c r="E16" s="31" t="n">
        <f aca="false">D16-C16</f>
        <v>0</v>
      </c>
      <c r="F16" s="39" t="n">
        <f aca="false">IFERROR((D16-C16)/C16,0)</f>
        <v>0</v>
      </c>
      <c r="G16" s="40" t="str">
        <f aca="false">IF(ABS(F16)&gt;Assumptions!D$25,"FLAG","OK")</f>
        <v>OK</v>
      </c>
      <c r="H16" s="35"/>
    </row>
    <row r="17" customFormat="false" ht="15" hidden="false" customHeight="false" outlineLevel="0" collapsed="false">
      <c r="B17" s="33" t="s">
        <v>242</v>
      </c>
      <c r="C17" s="11" t="n">
        <v>100000</v>
      </c>
      <c r="D17" s="11" t="n">
        <v>100000</v>
      </c>
      <c r="E17" s="31" t="n">
        <f aca="false">D17-C17</f>
        <v>0</v>
      </c>
      <c r="F17" s="39" t="n">
        <f aca="false">IFERROR((D17-C17)/C17,0)</f>
        <v>0</v>
      </c>
      <c r="G17" s="40" t="str">
        <f aca="false">IF(ABS(F17)&gt;Assumptions!D$25,"FLAG","OK")</f>
        <v>OK</v>
      </c>
      <c r="H17" s="35"/>
    </row>
    <row r="18" customFormat="false" ht="15" hidden="false" customHeight="false" outlineLevel="0" collapsed="false">
      <c r="B18" s="33" t="s">
        <v>245</v>
      </c>
      <c r="C18" s="11" t="n">
        <v>3000</v>
      </c>
      <c r="D18" s="11" t="n">
        <v>3200</v>
      </c>
      <c r="E18" s="31" t="n">
        <f aca="false">D18-C18</f>
        <v>200</v>
      </c>
      <c r="F18" s="39" t="n">
        <f aca="false">IFERROR((D18-C18)/C18,0)</f>
        <v>0.0666666666666667</v>
      </c>
      <c r="G18" s="40" t="str">
        <f aca="false">IF(ABS(F18)&gt;Assumptions!D$25,"FLAG","OK")</f>
        <v>FLAG</v>
      </c>
      <c r="H18" s="35"/>
    </row>
    <row r="19" customFormat="false" ht="15" hidden="false" customHeight="false" outlineLevel="0" collapsed="false">
      <c r="B19" s="33" t="s">
        <v>165</v>
      </c>
      <c r="C19" s="11" t="n">
        <v>4000</v>
      </c>
      <c r="D19" s="11" t="n">
        <v>5800</v>
      </c>
      <c r="E19" s="31" t="n">
        <f aca="false">D19-C19</f>
        <v>1800</v>
      </c>
      <c r="F19" s="39" t="n">
        <f aca="false">IFERROR((D19-C19)/C19,0)</f>
        <v>0.45</v>
      </c>
      <c r="G19" s="40" t="str">
        <f aca="false">IF(ABS(F19)&gt;Assumptions!D$25,"FLAG","OK")</f>
        <v>FLAG</v>
      </c>
      <c r="H19" s="35"/>
    </row>
    <row r="20" customFormat="false" ht="15" hidden="false" customHeight="false" outlineLevel="0" collapsed="false">
      <c r="B20" s="33" t="s">
        <v>248</v>
      </c>
      <c r="C20" s="11" t="n">
        <v>3500</v>
      </c>
      <c r="D20" s="11" t="n">
        <v>3500</v>
      </c>
      <c r="E20" s="31" t="n">
        <f aca="false">D20-C20</f>
        <v>0</v>
      </c>
      <c r="F20" s="39" t="n">
        <f aca="false">IFERROR((D20-C20)/C20,0)</f>
        <v>0</v>
      </c>
      <c r="G20" s="40" t="str">
        <f aca="false">IF(ABS(F20)&gt;Assumptions!D$25,"FLAG","OK")</f>
        <v>OK</v>
      </c>
      <c r="H20" s="35"/>
    </row>
    <row r="21" customFormat="false" ht="15" hidden="false" customHeight="false" outlineLevel="0" collapsed="false">
      <c r="B21" s="33" t="s">
        <v>251</v>
      </c>
      <c r="C21" s="11" t="n">
        <v>0</v>
      </c>
      <c r="D21" s="11" t="n">
        <v>0</v>
      </c>
      <c r="E21" s="31" t="n">
        <f aca="false">D21-C21</f>
        <v>0</v>
      </c>
      <c r="F21" s="39" t="n">
        <f aca="false">IFERROR((D21-C21)/C21,0)</f>
        <v>0</v>
      </c>
      <c r="G21" s="40" t="str">
        <f aca="false">IF(ABS(F21)&gt;Assumptions!D$25,"FLAG","OK")</f>
        <v>OK</v>
      </c>
      <c r="H21" s="35"/>
    </row>
    <row r="22" customFormat="false" ht="15" hidden="false" customHeight="false" outlineLevel="0" collapsed="false">
      <c r="B22" s="33" t="s">
        <v>358</v>
      </c>
      <c r="C22" s="11" t="n">
        <v>18000</v>
      </c>
      <c r="D22" s="11" t="n">
        <v>18000</v>
      </c>
      <c r="E22" s="31" t="n">
        <f aca="false">D22-C22</f>
        <v>0</v>
      </c>
      <c r="F22" s="39" t="n">
        <f aca="false">IFERROR((D22-C22)/C22,0)</f>
        <v>0</v>
      </c>
      <c r="G22" s="40" t="str">
        <f aca="false">IF(ABS(F22)&gt;Assumptions!D$25,"FLAG","OK")</f>
        <v>OK</v>
      </c>
      <c r="H22" s="35"/>
    </row>
  </sheetData>
  <mergeCells count="2">
    <mergeCell ref="B2:H2"/>
    <mergeCell ref="B3:H3"/>
  </mergeCells>
  <conditionalFormatting sqref="G8:G22">
    <cfRule type="cellIs" priority="2" operator="equal" aboveAverage="0" equalAverage="0" bottom="0" percent="0" rank="0" text="" dxfId="0">
      <formula>"FLAG"</formula>
    </cfRule>
    <cfRule type="cellIs" priority="3" operator="equal" aboveAverage="0" equalAverage="0" bottom="0" percent="0" rank="0" text="" dxfId="2">
      <formula>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2"/>
    <col collapsed="false" customWidth="true" hidden="false" outlineLevel="0" max="3" min="3" style="0" width="14"/>
    <col collapsed="false" customWidth="true" hidden="false" outlineLevel="0" max="5" min="4" style="0" width="18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8" min="8" style="0" width="6"/>
  </cols>
  <sheetData>
    <row r="2" customFormat="false" ht="31.5" hidden="false" customHeight="true" outlineLevel="0" collapsed="false">
      <c r="B2" s="1" t="s">
        <v>359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360</v>
      </c>
      <c r="C3" s="2"/>
      <c r="D3" s="2"/>
      <c r="E3" s="2"/>
      <c r="F3" s="2"/>
      <c r="G3" s="2"/>
      <c r="H3" s="2"/>
    </row>
    <row r="5" customFormat="false" ht="15" hidden="false" customHeight="false" outlineLevel="0" collapsed="false">
      <c r="B5" s="6" t="s">
        <v>361</v>
      </c>
      <c r="C5" s="41" t="str">
        <f aca="false">Assumptions!D6</f>
        <v>AED</v>
      </c>
    </row>
    <row r="7" customFormat="false" ht="15" hidden="false" customHeight="false" outlineLevel="0" collapsed="false">
      <c r="B7" s="42" t="s">
        <v>362</v>
      </c>
      <c r="C7" s="42"/>
      <c r="D7" s="42" t="s">
        <v>363</v>
      </c>
      <c r="E7" s="42"/>
      <c r="F7" s="42" t="s">
        <v>364</v>
      </c>
      <c r="G7" s="42"/>
    </row>
    <row r="8" customFormat="false" ht="15" hidden="false" customHeight="false" outlineLevel="0" collapsed="false">
      <c r="B8" s="42"/>
      <c r="C8" s="42"/>
      <c r="D8" s="42"/>
      <c r="E8" s="42"/>
      <c r="F8" s="42"/>
      <c r="G8" s="42"/>
    </row>
    <row r="9" customFormat="false" ht="15" hidden="false" customHeight="false" outlineLevel="0" collapsed="false">
      <c r="B9" s="42"/>
      <c r="C9" s="42"/>
      <c r="D9" s="42"/>
      <c r="E9" s="42"/>
      <c r="F9" s="42"/>
      <c r="G9" s="42"/>
    </row>
    <row r="10" customFormat="false" ht="15" hidden="false" customHeight="false" outlineLevel="0" collapsed="false">
      <c r="B10" s="43" t="n">
        <f aca="false">Cashflow_12W!E7</f>
        <v>1725000</v>
      </c>
      <c r="C10" s="43"/>
      <c r="D10" s="43" t="n">
        <f aca="false">Cashflow_12W!P50</f>
        <v>2344000</v>
      </c>
      <c r="E10" s="43"/>
      <c r="F10" s="43" t="n">
        <f aca="false">Cashflow_12W!Q49</f>
        <v>619000</v>
      </c>
      <c r="G10" s="43"/>
    </row>
    <row r="11" customFormat="false" ht="15" hidden="false" customHeight="false" outlineLevel="0" collapsed="false">
      <c r="B11" s="43"/>
      <c r="C11" s="43"/>
      <c r="D11" s="43"/>
      <c r="E11" s="43"/>
      <c r="F11" s="43"/>
      <c r="G11" s="43"/>
    </row>
    <row r="12" customFormat="false" ht="15" hidden="false" customHeight="false" outlineLevel="0" collapsed="false">
      <c r="B12" s="43"/>
      <c r="C12" s="43"/>
      <c r="D12" s="43"/>
      <c r="E12" s="43"/>
      <c r="F12" s="43"/>
      <c r="G12" s="43"/>
    </row>
    <row r="14" customFormat="false" ht="15" hidden="false" customHeight="false" outlineLevel="0" collapsed="false">
      <c r="B14" s="27" t="s">
        <v>365</v>
      </c>
      <c r="C14" s="27"/>
      <c r="D14" s="27"/>
      <c r="E14" s="27"/>
      <c r="F14" s="27"/>
      <c r="G14" s="27"/>
    </row>
    <row r="15" customFormat="false" ht="27.75" hidden="false" customHeight="true" outlineLevel="0" collapsed="false">
      <c r="B15" s="9" t="s">
        <v>366</v>
      </c>
      <c r="C15" s="9" t="s">
        <v>367</v>
      </c>
      <c r="D15" s="9" t="s">
        <v>368</v>
      </c>
      <c r="E15" s="9" t="s">
        <v>369</v>
      </c>
      <c r="F15" s="9" t="s">
        <v>370</v>
      </c>
      <c r="G15" s="9" t="s">
        <v>200</v>
      </c>
    </row>
    <row r="16" customFormat="false" ht="15" hidden="false" customHeight="false" outlineLevel="0" collapsed="false">
      <c r="B16" s="40" t="s">
        <v>371</v>
      </c>
      <c r="C16" s="44" t="n">
        <f aca="false">Cashflow_12W!E5</f>
        <v>46160</v>
      </c>
      <c r="D16" s="29" t="n">
        <f aca="false">Cashflow_12W!E49</f>
        <v>6500</v>
      </c>
      <c r="E16" s="29" t="n">
        <f aca="false">Cashflow_12W!E50</f>
        <v>1731500</v>
      </c>
      <c r="F16" s="29" t="n">
        <f aca="false">Cashflow_12W!E52</f>
        <v>575000</v>
      </c>
      <c r="G16" s="45" t="n">
        <f aca="false">Cashflow_12W!E53</f>
        <v>1156500</v>
      </c>
    </row>
    <row r="17" customFormat="false" ht="15" hidden="false" customHeight="false" outlineLevel="0" collapsed="false">
      <c r="B17" s="40" t="s">
        <v>118</v>
      </c>
      <c r="C17" s="44" t="n">
        <f aca="false">Cashflow_12W!F5</f>
        <v>46167</v>
      </c>
      <c r="D17" s="29" t="n">
        <f aca="false">Cashflow_12W!F49</f>
        <v>112000</v>
      </c>
      <c r="E17" s="29" t="n">
        <f aca="false">Cashflow_12W!F50</f>
        <v>1843500</v>
      </c>
      <c r="F17" s="29" t="n">
        <f aca="false">Cashflow_12W!F52</f>
        <v>575000</v>
      </c>
      <c r="G17" s="45" t="n">
        <f aca="false">Cashflow_12W!F53</f>
        <v>1268500</v>
      </c>
    </row>
    <row r="18" customFormat="false" ht="15" hidden="false" customHeight="false" outlineLevel="0" collapsed="false">
      <c r="B18" s="40" t="s">
        <v>119</v>
      </c>
      <c r="C18" s="44" t="n">
        <f aca="false">Cashflow_12W!G5</f>
        <v>46174</v>
      </c>
      <c r="D18" s="29" t="n">
        <f aca="false">Cashflow_12W!G49</f>
        <v>119000</v>
      </c>
      <c r="E18" s="29" t="n">
        <f aca="false">Cashflow_12W!G50</f>
        <v>1962500</v>
      </c>
      <c r="F18" s="29" t="n">
        <f aca="false">Cashflow_12W!G52</f>
        <v>575000</v>
      </c>
      <c r="G18" s="45" t="n">
        <f aca="false">Cashflow_12W!G53</f>
        <v>1387500</v>
      </c>
    </row>
    <row r="19" customFormat="false" ht="15" hidden="false" customHeight="false" outlineLevel="0" collapsed="false">
      <c r="B19" s="40" t="s">
        <v>120</v>
      </c>
      <c r="C19" s="44" t="n">
        <f aca="false">Cashflow_12W!H5</f>
        <v>46181</v>
      </c>
      <c r="D19" s="29" t="n">
        <f aca="false">Cashflow_12W!H49</f>
        <v>-64000</v>
      </c>
      <c r="E19" s="29" t="n">
        <f aca="false">Cashflow_12W!H50</f>
        <v>1898500</v>
      </c>
      <c r="F19" s="29" t="n">
        <f aca="false">Cashflow_12W!H52</f>
        <v>575000</v>
      </c>
      <c r="G19" s="45" t="n">
        <f aca="false">Cashflow_12W!H53</f>
        <v>1323500</v>
      </c>
    </row>
    <row r="20" customFormat="false" ht="15" hidden="false" customHeight="false" outlineLevel="0" collapsed="false">
      <c r="B20" s="40" t="s">
        <v>121</v>
      </c>
      <c r="C20" s="44" t="n">
        <f aca="false">Cashflow_12W!I5</f>
        <v>46188</v>
      </c>
      <c r="D20" s="29" t="n">
        <f aca="false">Cashflow_12W!I49</f>
        <v>3500</v>
      </c>
      <c r="E20" s="29" t="n">
        <f aca="false">Cashflow_12W!I50</f>
        <v>1902000</v>
      </c>
      <c r="F20" s="29" t="n">
        <f aca="false">Cashflow_12W!I52</f>
        <v>575000</v>
      </c>
      <c r="G20" s="45" t="n">
        <f aca="false">Cashflow_12W!I53</f>
        <v>1327000</v>
      </c>
    </row>
    <row r="21" customFormat="false" ht="15" hidden="false" customHeight="false" outlineLevel="0" collapsed="false">
      <c r="B21" s="40" t="s">
        <v>122</v>
      </c>
      <c r="C21" s="44" t="n">
        <f aca="false">Cashflow_12W!J5</f>
        <v>46195</v>
      </c>
      <c r="D21" s="29" t="n">
        <f aca="false">Cashflow_12W!J49</f>
        <v>151000</v>
      </c>
      <c r="E21" s="29" t="n">
        <f aca="false">Cashflow_12W!J50</f>
        <v>2053000</v>
      </c>
      <c r="F21" s="29" t="n">
        <f aca="false">Cashflow_12W!J52</f>
        <v>575000</v>
      </c>
      <c r="G21" s="45" t="n">
        <f aca="false">Cashflow_12W!J53</f>
        <v>1478000</v>
      </c>
    </row>
    <row r="22" customFormat="false" ht="15" hidden="false" customHeight="false" outlineLevel="0" collapsed="false">
      <c r="B22" s="40" t="s">
        <v>123</v>
      </c>
      <c r="C22" s="44" t="n">
        <f aca="false">Cashflow_12W!K5</f>
        <v>46202</v>
      </c>
      <c r="D22" s="29" t="n">
        <f aca="false">Cashflow_12W!K49</f>
        <v>100000</v>
      </c>
      <c r="E22" s="29" t="n">
        <f aca="false">Cashflow_12W!K50</f>
        <v>2153000</v>
      </c>
      <c r="F22" s="29" t="n">
        <f aca="false">Cashflow_12W!K52</f>
        <v>575000</v>
      </c>
      <c r="G22" s="45" t="n">
        <f aca="false">Cashflow_12W!K53</f>
        <v>1578000</v>
      </c>
    </row>
    <row r="23" customFormat="false" ht="15" hidden="false" customHeight="false" outlineLevel="0" collapsed="false">
      <c r="B23" s="40" t="s">
        <v>124</v>
      </c>
      <c r="C23" s="44" t="n">
        <f aca="false">Cashflow_12W!L5</f>
        <v>46209</v>
      </c>
      <c r="D23" s="29" t="n">
        <f aca="false">Cashflow_12W!L49</f>
        <v>-31000</v>
      </c>
      <c r="E23" s="29" t="n">
        <f aca="false">Cashflow_12W!L50</f>
        <v>2122000</v>
      </c>
      <c r="F23" s="29" t="n">
        <f aca="false">Cashflow_12W!L52</f>
        <v>575000</v>
      </c>
      <c r="G23" s="45" t="n">
        <f aca="false">Cashflow_12W!L53</f>
        <v>1547000</v>
      </c>
    </row>
    <row r="24" customFormat="false" ht="15" hidden="false" customHeight="false" outlineLevel="0" collapsed="false">
      <c r="B24" s="40" t="s">
        <v>125</v>
      </c>
      <c r="C24" s="44" t="n">
        <f aca="false">Cashflow_12W!M5</f>
        <v>46216</v>
      </c>
      <c r="D24" s="29" t="n">
        <f aca="false">Cashflow_12W!M49</f>
        <v>11500</v>
      </c>
      <c r="E24" s="29" t="n">
        <f aca="false">Cashflow_12W!M50</f>
        <v>2133500</v>
      </c>
      <c r="F24" s="29" t="n">
        <f aca="false">Cashflow_12W!M52</f>
        <v>575000</v>
      </c>
      <c r="G24" s="45" t="n">
        <f aca="false">Cashflow_12W!M53</f>
        <v>1558500</v>
      </c>
    </row>
    <row r="25" customFormat="false" ht="15" hidden="false" customHeight="false" outlineLevel="0" collapsed="false">
      <c r="B25" s="40" t="s">
        <v>126</v>
      </c>
      <c r="C25" s="44" t="n">
        <f aca="false">Cashflow_12W!N5</f>
        <v>46223</v>
      </c>
      <c r="D25" s="29" t="n">
        <f aca="false">Cashflow_12W!N49</f>
        <v>135500</v>
      </c>
      <c r="E25" s="29" t="n">
        <f aca="false">Cashflow_12W!N50</f>
        <v>2269000</v>
      </c>
      <c r="F25" s="29" t="n">
        <f aca="false">Cashflow_12W!N52</f>
        <v>575000</v>
      </c>
      <c r="G25" s="45" t="n">
        <f aca="false">Cashflow_12W!N53</f>
        <v>1694000</v>
      </c>
    </row>
    <row r="26" customFormat="false" ht="15" hidden="false" customHeight="false" outlineLevel="0" collapsed="false">
      <c r="B26" s="40" t="s">
        <v>127</v>
      </c>
      <c r="C26" s="44" t="n">
        <f aca="false">Cashflow_12W!O5</f>
        <v>46230</v>
      </c>
      <c r="D26" s="29" t="n">
        <f aca="false">Cashflow_12W!O49</f>
        <v>139000</v>
      </c>
      <c r="E26" s="29" t="n">
        <f aca="false">Cashflow_12W!O50</f>
        <v>2408000</v>
      </c>
      <c r="F26" s="29" t="n">
        <f aca="false">Cashflow_12W!O52</f>
        <v>575000</v>
      </c>
      <c r="G26" s="45" t="n">
        <f aca="false">Cashflow_12W!O53</f>
        <v>1833000</v>
      </c>
    </row>
    <row r="27" customFormat="false" ht="15" hidden="false" customHeight="false" outlineLevel="0" collapsed="false">
      <c r="B27" s="40" t="s">
        <v>128</v>
      </c>
      <c r="C27" s="44" t="n">
        <f aca="false">Cashflow_12W!P5</f>
        <v>46237</v>
      </c>
      <c r="D27" s="29" t="n">
        <f aca="false">Cashflow_12W!P49</f>
        <v>-64000</v>
      </c>
      <c r="E27" s="29" t="n">
        <f aca="false">Cashflow_12W!P50</f>
        <v>2344000</v>
      </c>
      <c r="F27" s="29" t="n">
        <f aca="false">Cashflow_12W!P52</f>
        <v>575000</v>
      </c>
      <c r="G27" s="45" t="n">
        <f aca="false">Cashflow_12W!P53</f>
        <v>1769000</v>
      </c>
    </row>
  </sheetData>
  <mergeCells count="9">
    <mergeCell ref="B2:H2"/>
    <mergeCell ref="B3:H3"/>
    <mergeCell ref="B7:C9"/>
    <mergeCell ref="D7:E9"/>
    <mergeCell ref="F7:G9"/>
    <mergeCell ref="B10:C12"/>
    <mergeCell ref="D10:E12"/>
    <mergeCell ref="F10:G12"/>
    <mergeCell ref="B14:G14"/>
  </mergeCells>
  <conditionalFormatting sqref="G16:G27">
    <cfRule type="cellIs" priority="2" operator="equal" aboveAverage="0" equalAverage="0" bottom="0" percent="0" rank="0" text="" dxfId="0">
      <formula>"BREACH"</formula>
    </cfRule>
    <cfRule type="cellIs" priority="3" operator="equal" aboveAverage="0" equalAverage="0" bottom="0" percent="0" rank="0" text="" dxfId="1">
      <formula>"WATCH"</formula>
    </cfRule>
    <cfRule type="cellIs" priority="4" operator="equal" aboveAverage="0" equalAverage="0" bottom="0" percent="0" rank="0" text="" dxfId="2">
      <formula>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2026-05-18T10:35:14Z</dcterms:created>
  <dc:creator>openpyxl</dc:creator>
  <dc:description/>
  <dc:language>en-US</dc:language>
  <cp:lastModifiedBy/>
  <dcterms:modified xsi:type="dcterms:W3CDTF">2026-05-18T10:35:22Z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